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lyh\Downloads\"/>
    </mc:Choice>
  </mc:AlternateContent>
  <bookViews>
    <workbookView xWindow="0" yWindow="0" windowWidth="19200" windowHeight="6180"/>
  </bookViews>
  <sheets>
    <sheet name="f1-F1" sheetId="53" r:id="rId1"/>
  </sheets>
  <definedNames>
    <definedName name="solver_adj" localSheetId="0" hidden="1">'f1-F1'!$B$2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'f1-F1'!$G$2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53" l="1"/>
  <c r="E59" i="53"/>
  <c r="E58" i="53"/>
  <c r="E57" i="53"/>
  <c r="E56" i="53"/>
  <c r="E55" i="53"/>
  <c r="E54" i="53"/>
  <c r="E53" i="53"/>
  <c r="E52" i="53"/>
  <c r="E51" i="53"/>
  <c r="E50" i="53"/>
  <c r="E49" i="53"/>
  <c r="E48" i="53"/>
  <c r="E47" i="53"/>
  <c r="E46" i="53"/>
  <c r="E45" i="53"/>
  <c r="E44" i="53"/>
  <c r="E43" i="53"/>
  <c r="E42" i="53"/>
  <c r="E41" i="53"/>
  <c r="E40" i="53"/>
  <c r="E39" i="53"/>
  <c r="E38" i="53"/>
  <c r="E37" i="53"/>
  <c r="E36" i="53"/>
  <c r="E35" i="53"/>
  <c r="E34" i="53"/>
  <c r="E33" i="53"/>
  <c r="E32" i="53"/>
  <c r="E31" i="53"/>
  <c r="E30" i="53"/>
  <c r="E29" i="53"/>
  <c r="E28" i="53"/>
  <c r="E27" i="53"/>
  <c r="E26" i="53"/>
  <c r="E25" i="53"/>
  <c r="E24" i="53"/>
  <c r="E23" i="53"/>
  <c r="E22" i="53"/>
  <c r="E21" i="53"/>
  <c r="E20" i="53"/>
  <c r="E19" i="53"/>
  <c r="E18" i="53"/>
  <c r="F60" i="53"/>
  <c r="F59" i="53"/>
  <c r="F58" i="53"/>
  <c r="F57" i="53"/>
  <c r="F56" i="53"/>
  <c r="F55" i="53"/>
  <c r="F54" i="53"/>
  <c r="F53" i="53"/>
  <c r="F52" i="53"/>
  <c r="F51" i="53"/>
  <c r="F50" i="53"/>
  <c r="F49" i="53"/>
  <c r="F48" i="53"/>
  <c r="F47" i="53"/>
  <c r="F46" i="53"/>
  <c r="F45" i="53"/>
  <c r="F44" i="53"/>
  <c r="F43" i="53"/>
  <c r="F42" i="53"/>
  <c r="F41" i="53"/>
  <c r="F40" i="53"/>
  <c r="F39" i="53"/>
  <c r="F38" i="53"/>
  <c r="F37" i="53"/>
  <c r="F36" i="53"/>
  <c r="F35" i="53"/>
  <c r="F34" i="53"/>
  <c r="F33" i="53"/>
  <c r="F32" i="53"/>
  <c r="F31" i="53"/>
  <c r="F30" i="53"/>
  <c r="F29" i="53"/>
  <c r="F28" i="53"/>
  <c r="F27" i="53"/>
  <c r="F26" i="53"/>
  <c r="F25" i="53"/>
  <c r="F24" i="53"/>
  <c r="F23" i="53"/>
  <c r="F22" i="53"/>
  <c r="F21" i="53"/>
  <c r="F20" i="53"/>
  <c r="F19" i="53"/>
  <c r="F18" i="53"/>
  <c r="D60" i="53"/>
  <c r="D59" i="53"/>
  <c r="D58" i="53"/>
  <c r="D57" i="53"/>
  <c r="D56" i="53"/>
  <c r="D55" i="53"/>
  <c r="D54" i="53"/>
  <c r="D53" i="53"/>
  <c r="D52" i="53"/>
  <c r="D51" i="53"/>
  <c r="D50" i="53"/>
  <c r="D49" i="53"/>
  <c r="D48" i="53"/>
  <c r="D47" i="53"/>
  <c r="D46" i="53"/>
  <c r="D45" i="53"/>
  <c r="D44" i="53"/>
  <c r="D43" i="53"/>
  <c r="D42" i="53"/>
  <c r="D41" i="53"/>
  <c r="D40" i="53"/>
  <c r="D39" i="53"/>
  <c r="D38" i="53"/>
  <c r="D37" i="53"/>
  <c r="D36" i="53"/>
  <c r="D35" i="53"/>
  <c r="D34" i="53"/>
  <c r="D33" i="53"/>
  <c r="D32" i="53"/>
  <c r="D31" i="53"/>
  <c r="D30" i="53"/>
  <c r="D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E17" i="53" s="1"/>
  <c r="D16" i="53"/>
  <c r="E16" i="53" s="1"/>
  <c r="D15" i="53"/>
  <c r="E15" i="53" s="1"/>
  <c r="D14" i="53"/>
  <c r="E14" i="53" s="1"/>
  <c r="D13" i="53"/>
  <c r="E13" i="53" s="1"/>
  <c r="D12" i="53"/>
  <c r="E12" i="53" s="1"/>
  <c r="D11" i="53"/>
  <c r="E11" i="53" s="1"/>
  <c r="D10" i="53"/>
  <c r="E10" i="53" s="1"/>
  <c r="C60" i="53"/>
  <c r="C59" i="53"/>
  <c r="C58" i="53"/>
  <c r="C57" i="53"/>
  <c r="C56" i="53"/>
  <c r="C55" i="53"/>
  <c r="C54" i="53"/>
  <c r="C53" i="53"/>
  <c r="C52" i="53"/>
  <c r="C51" i="53"/>
  <c r="C50" i="53"/>
  <c r="C49" i="53"/>
  <c r="C48" i="53"/>
  <c r="C47" i="53"/>
  <c r="C46" i="53"/>
  <c r="C45" i="53"/>
  <c r="C44" i="53"/>
  <c r="C43" i="53"/>
  <c r="C42" i="53"/>
  <c r="C41" i="53"/>
  <c r="C40" i="53"/>
  <c r="C39" i="53"/>
  <c r="C38" i="53"/>
  <c r="C37" i="53"/>
  <c r="C36" i="53"/>
  <c r="C35" i="53"/>
  <c r="C34" i="53"/>
  <c r="C33" i="53"/>
  <c r="C32" i="53"/>
  <c r="C31" i="53"/>
  <c r="C30" i="53"/>
  <c r="C29" i="53"/>
  <c r="C28" i="53"/>
  <c r="C27" i="53"/>
  <c r="C26" i="53"/>
  <c r="C25" i="53"/>
  <c r="C24" i="53"/>
  <c r="C23" i="53"/>
  <c r="C22" i="53"/>
  <c r="C21" i="53"/>
  <c r="C20" i="53"/>
  <c r="C19" i="53"/>
  <c r="C18" i="53"/>
  <c r="C17" i="53"/>
  <c r="C16" i="53"/>
  <c r="C15" i="53"/>
  <c r="C14" i="53"/>
  <c r="C13" i="53"/>
  <c r="C12" i="53"/>
  <c r="C11" i="53"/>
  <c r="C10" i="53"/>
  <c r="B3" i="53"/>
  <c r="G5" i="53"/>
  <c r="G6" i="53" s="1"/>
  <c r="G60" i="53"/>
  <c r="G59" i="53"/>
  <c r="G58" i="53"/>
  <c r="G57" i="53"/>
  <c r="G56" i="53"/>
  <c r="G55" i="53"/>
  <c r="G54" i="53"/>
  <c r="G53" i="53"/>
  <c r="G52" i="53"/>
  <c r="G51" i="53"/>
  <c r="G50" i="53"/>
  <c r="G49" i="53"/>
  <c r="G48" i="53"/>
  <c r="G47" i="53"/>
  <c r="G46" i="53"/>
  <c r="G45" i="53"/>
  <c r="G44" i="53"/>
  <c r="G43" i="53"/>
  <c r="G42" i="53"/>
  <c r="G41" i="53"/>
  <c r="G40" i="53"/>
  <c r="G39" i="53"/>
  <c r="G38" i="53"/>
  <c r="G37" i="53"/>
  <c r="G36" i="53"/>
  <c r="G35" i="53"/>
  <c r="G34" i="53"/>
  <c r="G33" i="53"/>
  <c r="G32" i="53"/>
  <c r="G31" i="53"/>
  <c r="G30" i="53"/>
  <c r="G29" i="53"/>
  <c r="G28" i="53"/>
  <c r="G27" i="53"/>
  <c r="G26" i="53"/>
  <c r="G25" i="53"/>
  <c r="G24" i="53"/>
  <c r="G23" i="53"/>
  <c r="G22" i="53"/>
  <c r="G21" i="53"/>
  <c r="G20" i="53"/>
  <c r="G19" i="53"/>
  <c r="G18" i="53"/>
  <c r="G17" i="53"/>
  <c r="G16" i="53"/>
  <c r="G15" i="53"/>
  <c r="G14" i="53"/>
  <c r="G13" i="53"/>
  <c r="G12" i="53"/>
  <c r="G11" i="53"/>
  <c r="G10" i="53"/>
  <c r="Q109" i="53"/>
  <c r="Q108" i="53"/>
  <c r="Q107" i="53"/>
  <c r="Q106" i="53"/>
  <c r="Q105" i="53"/>
  <c r="Q104" i="53"/>
  <c r="Q103" i="53"/>
  <c r="Q102" i="53"/>
  <c r="Q101" i="53"/>
  <c r="Q100" i="53"/>
  <c r="Q99" i="53"/>
  <c r="Q98" i="53"/>
  <c r="Q97" i="53"/>
  <c r="Q96" i="53"/>
  <c r="Q95" i="53"/>
  <c r="Q94" i="53"/>
  <c r="Q93" i="53"/>
  <c r="Q92" i="53"/>
  <c r="Q91" i="53"/>
  <c r="Q90" i="53"/>
  <c r="Q89" i="53"/>
  <c r="Q88" i="53"/>
  <c r="Q87" i="53"/>
  <c r="Q86" i="53"/>
  <c r="Q85" i="53"/>
  <c r="Q84" i="53"/>
  <c r="Q83" i="53"/>
  <c r="Q82" i="53"/>
  <c r="Q81" i="53"/>
  <c r="Q80" i="53"/>
  <c r="Q79" i="53"/>
  <c r="Q78" i="53"/>
  <c r="Q77" i="53"/>
  <c r="Q76" i="53"/>
  <c r="Q75" i="53"/>
  <c r="Q74" i="53"/>
  <c r="Q73" i="53"/>
  <c r="Q72" i="53"/>
  <c r="Q71" i="53"/>
  <c r="Q70" i="53"/>
  <c r="Q69" i="53"/>
  <c r="Q68" i="53"/>
  <c r="Q67" i="53"/>
  <c r="Q66" i="53"/>
  <c r="Q65" i="53"/>
  <c r="Q64" i="53"/>
  <c r="Q63" i="53"/>
  <c r="Q62" i="53"/>
  <c r="Q61" i="53"/>
  <c r="Q60" i="53"/>
  <c r="Q59" i="53"/>
  <c r="Q58" i="53"/>
  <c r="Q57" i="53"/>
  <c r="Q56" i="53"/>
  <c r="Q55" i="53"/>
  <c r="Q54" i="53"/>
  <c r="Q53" i="53"/>
  <c r="Q52" i="53"/>
  <c r="Q51" i="53"/>
  <c r="Q50" i="53"/>
  <c r="Q49" i="53"/>
  <c r="Q48" i="53"/>
  <c r="Q47" i="53"/>
  <c r="Q46" i="53"/>
  <c r="Q45" i="53"/>
  <c r="Q44" i="53"/>
  <c r="Q43" i="53"/>
  <c r="Q42" i="53"/>
  <c r="Q41" i="53"/>
  <c r="Q40" i="53"/>
  <c r="Q39" i="53"/>
  <c r="Q38" i="53"/>
  <c r="Q37" i="53"/>
  <c r="Q36" i="53"/>
  <c r="Q35" i="53"/>
  <c r="Q34" i="53"/>
  <c r="Q33" i="53"/>
  <c r="Q32" i="53"/>
  <c r="Q31" i="53"/>
  <c r="Q30" i="53"/>
  <c r="Q29" i="53"/>
  <c r="Q28" i="53"/>
  <c r="Q27" i="53"/>
  <c r="Q26" i="53"/>
  <c r="Q25" i="53"/>
  <c r="Q24" i="53"/>
  <c r="Q23" i="53"/>
  <c r="Q22" i="53"/>
  <c r="Q21" i="53"/>
  <c r="Q20" i="53"/>
  <c r="Q19" i="53"/>
  <c r="Q18" i="53"/>
  <c r="Q17" i="53"/>
  <c r="Q16" i="53"/>
  <c r="Q15" i="53"/>
  <c r="Q14" i="53"/>
  <c r="Q13" i="53"/>
  <c r="Q12" i="53"/>
  <c r="Q11" i="53"/>
  <c r="Q10" i="53"/>
  <c r="Q9" i="53"/>
  <c r="F13" i="53" l="1"/>
  <c r="F14" i="53"/>
  <c r="F15" i="53"/>
  <c r="F16" i="53"/>
  <c r="F17" i="53"/>
  <c r="F10" i="53"/>
  <c r="F11" i="53"/>
  <c r="F12" i="53"/>
  <c r="J10" i="53"/>
  <c r="J13" i="53" s="1"/>
  <c r="P109" i="53" l="1"/>
  <c r="P108" i="53"/>
  <c r="P107" i="53"/>
  <c r="P106" i="53"/>
  <c r="P105" i="53"/>
  <c r="P104" i="53"/>
  <c r="P103" i="53"/>
  <c r="P102" i="53"/>
  <c r="P101" i="53"/>
  <c r="P100" i="53"/>
  <c r="P99" i="53"/>
  <c r="P98" i="53"/>
  <c r="P97" i="53"/>
  <c r="P96" i="53"/>
  <c r="P95" i="53"/>
  <c r="P94" i="53"/>
  <c r="P93" i="53"/>
  <c r="P92" i="53"/>
  <c r="P91" i="53"/>
  <c r="P90" i="53"/>
  <c r="P89" i="53"/>
  <c r="P88" i="53"/>
  <c r="P87" i="53"/>
  <c r="P86" i="53"/>
  <c r="P85" i="53"/>
  <c r="P84" i="53"/>
  <c r="P83" i="53"/>
  <c r="P82" i="53"/>
  <c r="P81" i="53"/>
  <c r="P80" i="53"/>
  <c r="P79" i="53"/>
  <c r="P78" i="53"/>
  <c r="P77" i="53"/>
  <c r="P76" i="53"/>
  <c r="P75" i="53"/>
  <c r="P74" i="53"/>
  <c r="P73" i="53"/>
  <c r="P72" i="53"/>
  <c r="P71" i="53"/>
  <c r="P70" i="53"/>
  <c r="P69" i="53"/>
  <c r="P68" i="53"/>
  <c r="P67" i="53"/>
  <c r="P66" i="53"/>
  <c r="P65" i="53"/>
  <c r="P64" i="53"/>
  <c r="P63" i="53"/>
  <c r="P62" i="53"/>
  <c r="P61" i="53"/>
  <c r="P60" i="53"/>
  <c r="P59" i="53"/>
  <c r="P58" i="53"/>
  <c r="P57" i="53"/>
  <c r="P56" i="53"/>
  <c r="P55" i="53"/>
  <c r="P54" i="53"/>
  <c r="P53" i="53"/>
  <c r="P52" i="53"/>
  <c r="P51" i="53"/>
  <c r="P50" i="53"/>
  <c r="P49" i="53"/>
  <c r="P48" i="53"/>
  <c r="P47" i="53"/>
  <c r="P46" i="53"/>
  <c r="P45" i="53"/>
  <c r="P44" i="53"/>
  <c r="P43" i="53"/>
  <c r="P42" i="53"/>
  <c r="P41" i="53"/>
  <c r="P40" i="53"/>
  <c r="P39" i="53"/>
  <c r="P38" i="53"/>
  <c r="P37" i="53"/>
  <c r="P36" i="53"/>
  <c r="P35" i="53"/>
  <c r="P34" i="53"/>
  <c r="P33" i="53"/>
  <c r="P32" i="53"/>
  <c r="P31" i="53"/>
  <c r="P30" i="53"/>
  <c r="P29" i="53"/>
  <c r="P28" i="53"/>
  <c r="P27" i="53"/>
  <c r="P26" i="53"/>
  <c r="P25" i="53"/>
  <c r="P24" i="53"/>
  <c r="P23" i="53"/>
  <c r="P22" i="53"/>
  <c r="P21" i="53"/>
  <c r="P20" i="53"/>
  <c r="P19" i="53"/>
  <c r="P18" i="53"/>
  <c r="P17" i="53"/>
  <c r="P16" i="53"/>
  <c r="P15" i="53"/>
  <c r="P14" i="53"/>
  <c r="P13" i="53"/>
  <c r="P12" i="53"/>
  <c r="P11" i="53"/>
  <c r="P10" i="53"/>
  <c r="P9" i="53"/>
  <c r="G2" i="53" l="1"/>
  <c r="G3" i="53" s="1"/>
  <c r="D2" i="53" l="1"/>
  <c r="D3" i="53" l="1"/>
  <c r="S109" i="53"/>
  <c r="S105" i="53"/>
  <c r="S101" i="53"/>
  <c r="S97" i="53"/>
  <c r="S93" i="53"/>
  <c r="S89" i="53"/>
  <c r="S85" i="53"/>
  <c r="S81" i="53"/>
  <c r="S77" i="53"/>
  <c r="S73" i="53"/>
  <c r="S69" i="53"/>
  <c r="S65" i="53"/>
  <c r="S61" i="53"/>
  <c r="S57" i="53"/>
  <c r="S53" i="53"/>
  <c r="S49" i="53"/>
  <c r="S45" i="53"/>
  <c r="S41" i="53"/>
  <c r="S37" i="53"/>
  <c r="S33" i="53"/>
  <c r="S29" i="53"/>
  <c r="S25" i="53"/>
  <c r="S21" i="53"/>
  <c r="S17" i="53"/>
  <c r="S13" i="53"/>
  <c r="S9" i="53"/>
  <c r="R105" i="53"/>
  <c r="R101" i="53"/>
  <c r="R97" i="53"/>
  <c r="R93" i="53"/>
  <c r="R89" i="53"/>
  <c r="R85" i="53"/>
  <c r="R81" i="53"/>
  <c r="R77" i="53"/>
  <c r="R73" i="53"/>
  <c r="R69" i="53"/>
  <c r="R65" i="53"/>
  <c r="R61" i="53"/>
  <c r="R57" i="53"/>
  <c r="R53" i="53"/>
  <c r="R49" i="53"/>
  <c r="R45" i="53"/>
  <c r="R41" i="53"/>
  <c r="R37" i="53"/>
  <c r="R33" i="53"/>
  <c r="R29" i="53"/>
  <c r="R25" i="53"/>
  <c r="R21" i="53"/>
  <c r="R17" i="53"/>
  <c r="R13" i="53"/>
  <c r="R9" i="53"/>
  <c r="R109" i="53"/>
  <c r="S108" i="53"/>
  <c r="S104" i="53"/>
  <c r="S100" i="53"/>
  <c r="S96" i="53"/>
  <c r="S92" i="53"/>
  <c r="S88" i="53"/>
  <c r="S84" i="53"/>
  <c r="S80" i="53"/>
  <c r="S76" i="53"/>
  <c r="S72" i="53"/>
  <c r="S68" i="53"/>
  <c r="S64" i="53"/>
  <c r="S60" i="53"/>
  <c r="S56" i="53"/>
  <c r="S52" i="53"/>
  <c r="S48" i="53"/>
  <c r="S44" i="53"/>
  <c r="S40" i="53"/>
  <c r="S36" i="53"/>
  <c r="S32" i="53"/>
  <c r="S28" i="53"/>
  <c r="S24" i="53"/>
  <c r="S20" i="53"/>
  <c r="S16" i="53"/>
  <c r="S12" i="53"/>
  <c r="S94" i="53"/>
  <c r="S74" i="53"/>
  <c r="S62" i="53"/>
  <c r="S42" i="53"/>
  <c r="S26" i="53"/>
  <c r="S10" i="53"/>
  <c r="R102" i="53"/>
  <c r="R86" i="53"/>
  <c r="R78" i="53"/>
  <c r="R66" i="53"/>
  <c r="R54" i="53"/>
  <c r="R38" i="53"/>
  <c r="R26" i="53"/>
  <c r="R14" i="53"/>
  <c r="R108" i="53"/>
  <c r="R104" i="53"/>
  <c r="R100" i="53"/>
  <c r="R96" i="53"/>
  <c r="R92" i="53"/>
  <c r="R88" i="53"/>
  <c r="R84" i="53"/>
  <c r="R80" i="53"/>
  <c r="R76" i="53"/>
  <c r="R72" i="53"/>
  <c r="R68" i="53"/>
  <c r="R64" i="53"/>
  <c r="R60" i="53"/>
  <c r="R56" i="53"/>
  <c r="R52" i="53"/>
  <c r="R48" i="53"/>
  <c r="R44" i="53"/>
  <c r="R40" i="53"/>
  <c r="R36" i="53"/>
  <c r="R32" i="53"/>
  <c r="R28" i="53"/>
  <c r="R24" i="53"/>
  <c r="R20" i="53"/>
  <c r="R16" i="53"/>
  <c r="R12" i="53"/>
  <c r="S98" i="53"/>
  <c r="S86" i="53"/>
  <c r="S70" i="53"/>
  <c r="S58" i="53"/>
  <c r="S46" i="53"/>
  <c r="S30" i="53"/>
  <c r="S14" i="53"/>
  <c r="R98" i="53"/>
  <c r="R90" i="53"/>
  <c r="R82" i="53"/>
  <c r="R70" i="53"/>
  <c r="R58" i="53"/>
  <c r="R46" i="53"/>
  <c r="R30" i="53"/>
  <c r="R18" i="53"/>
  <c r="S107" i="53"/>
  <c r="S103" i="53"/>
  <c r="S99" i="53"/>
  <c r="S95" i="53"/>
  <c r="S91" i="53"/>
  <c r="S87" i="53"/>
  <c r="S83" i="53"/>
  <c r="S79" i="53"/>
  <c r="S75" i="53"/>
  <c r="S71" i="53"/>
  <c r="S67" i="53"/>
  <c r="S63" i="53"/>
  <c r="S59" i="53"/>
  <c r="S55" i="53"/>
  <c r="S51" i="53"/>
  <c r="S47" i="53"/>
  <c r="S43" i="53"/>
  <c r="S39" i="53"/>
  <c r="S35" i="53"/>
  <c r="S31" i="53"/>
  <c r="S27" i="53"/>
  <c r="S23" i="53"/>
  <c r="S19" i="53"/>
  <c r="S15" i="53"/>
  <c r="S11" i="53"/>
  <c r="S102" i="53"/>
  <c r="S78" i="53"/>
  <c r="S54" i="53"/>
  <c r="S38" i="53"/>
  <c r="S22" i="53"/>
  <c r="R94" i="53"/>
  <c r="R74" i="53"/>
  <c r="R62" i="53"/>
  <c r="R50" i="53"/>
  <c r="R42" i="53"/>
  <c r="R34" i="53"/>
  <c r="R22" i="53"/>
  <c r="R10" i="53"/>
  <c r="R107" i="53"/>
  <c r="R103" i="53"/>
  <c r="R99" i="53"/>
  <c r="R95" i="53"/>
  <c r="R91" i="53"/>
  <c r="R87" i="53"/>
  <c r="R83" i="53"/>
  <c r="R79" i="53"/>
  <c r="R75" i="53"/>
  <c r="R71" i="53"/>
  <c r="R67" i="53"/>
  <c r="R63" i="53"/>
  <c r="R59" i="53"/>
  <c r="R55" i="53"/>
  <c r="R51" i="53"/>
  <c r="R47" i="53"/>
  <c r="R43" i="53"/>
  <c r="R39" i="53"/>
  <c r="R35" i="53"/>
  <c r="R31" i="53"/>
  <c r="R27" i="53"/>
  <c r="R23" i="53"/>
  <c r="R19" i="53"/>
  <c r="R15" i="53"/>
  <c r="R11" i="53"/>
  <c r="S106" i="53"/>
  <c r="S90" i="53"/>
  <c r="S82" i="53"/>
  <c r="S66" i="53"/>
  <c r="S50" i="53"/>
  <c r="S34" i="53"/>
  <c r="S18" i="53"/>
  <c r="R106" i="53"/>
</calcChain>
</file>

<file path=xl/sharedStrings.xml><?xml version="1.0" encoding="utf-8"?>
<sst xmlns="http://schemas.openxmlformats.org/spreadsheetml/2006/main" count="31" uniqueCount="27">
  <si>
    <t>r1</t>
  </si>
  <si>
    <t>r2</t>
  </si>
  <si>
    <t>residual</t>
  </si>
  <si>
    <t>SSR</t>
  </si>
  <si>
    <t>se in data</t>
  </si>
  <si>
    <t>F1+</t>
  </si>
  <si>
    <t>F1-</t>
  </si>
  <si>
    <t>df</t>
  </si>
  <si>
    <t>+/-</t>
  </si>
  <si>
    <t>X1</t>
  </si>
  <si>
    <t>X2</t>
  </si>
  <si>
    <t>X2^</t>
  </si>
  <si>
    <t>dX2/dr1</t>
  </si>
  <si>
    <t>95% confidence band for X2 vs X1</t>
  </si>
  <si>
    <t>dX2/dX1</t>
  </si>
  <si>
    <t>weight</t>
  </si>
  <si>
    <t>Enter estimate for r1 in cell B1</t>
  </si>
  <si>
    <t>Use Solver function (Data --&gt; Solver) to find value of r1 ($B$2) that minimizes SSR ($G$2)</t>
  </si>
  <si>
    <t>Enter up to 50 X1 and X2 values in columns below</t>
  </si>
  <si>
    <t>sX1/sX2</t>
  </si>
  <si>
    <t>Spreadsheet for calculation of r1 from monomer conversion data (X1 and X2) by nonlinear least squares fitting to the Jaacks equation (terminal copolymerization model) - Simon Harrisson 2026</t>
  </si>
  <si>
    <t>r2 = 1/r1 (by definition)</t>
  </si>
  <si>
    <t>&lt;-- sX1/sX2 is the relative uncertainty in X1 and X2. Set to zero if error in X1 is negligible, or 1 if X1 and X2 have similar uncertainties</t>
  </si>
  <si>
    <t>tcrit</t>
  </si>
  <si>
    <t>∑(dX2/dr1)^2</t>
  </si>
  <si>
    <t>1/∑(dX2/dr1)^2</t>
  </si>
  <si>
    <t>&lt;-- critical value of t distribution with N-1 degrees of freedom. 95% confidence interval is +/- tcrit*standard error in parameter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</si>
</sst>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0" fillId="2" borderId="0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6" xfId="0" applyFill="1" applyBorder="1"/>
    <xf numFmtId="0" fontId="1" fillId="2" borderId="1" xfId="0" applyFont="1" applyFill="1" applyBorder="1"/>
    <xf numFmtId="0" fontId="0" fillId="2" borderId="7" xfId="0" applyFill="1" applyBorder="1"/>
    <xf numFmtId="0" fontId="1" fillId="2" borderId="7" xfId="0" applyFont="1" applyFill="1" applyBorder="1"/>
    <xf numFmtId="0" fontId="1" fillId="2" borderId="3" xfId="0" applyFont="1" applyFill="1" applyBorder="1"/>
    <xf numFmtId="0" fontId="1" fillId="2" borderId="0" xfId="0" applyFont="1" applyFill="1" applyBorder="1"/>
    <xf numFmtId="0" fontId="0" fillId="2" borderId="3" xfId="0" applyFill="1" applyBorder="1"/>
    <xf numFmtId="0" fontId="1" fillId="2" borderId="5" xfId="0" applyFont="1" applyFill="1" applyBorder="1"/>
    <xf numFmtId="0" fontId="1" fillId="2" borderId="8" xfId="0" applyFont="1" applyFill="1" applyBorder="1"/>
    <xf numFmtId="0" fontId="0" fillId="2" borderId="5" xfId="0" applyFill="1" applyBorder="1"/>
    <xf numFmtId="165" fontId="0" fillId="2" borderId="0" xfId="0" applyNumberFormat="1" applyFill="1" applyBorder="1"/>
    <xf numFmtId="2" fontId="0" fillId="2" borderId="0" xfId="0" applyNumberFormat="1" applyFill="1" applyBorder="1"/>
    <xf numFmtId="0" fontId="0" fillId="2" borderId="2" xfId="0" applyFill="1" applyBorder="1"/>
    <xf numFmtId="2" fontId="0" fillId="2" borderId="8" xfId="0" applyNumberFormat="1" applyFill="1" applyBorder="1"/>
    <xf numFmtId="0" fontId="0" fillId="2" borderId="1" xfId="0" applyFill="1" applyBorder="1"/>
    <xf numFmtId="2" fontId="0" fillId="2" borderId="4" xfId="0" applyNumberFormat="1" applyFill="1" applyBorder="1"/>
    <xf numFmtId="0" fontId="1" fillId="2" borderId="6" xfId="0" applyFont="1" applyFill="1" applyBorder="1"/>
    <xf numFmtId="0" fontId="2" fillId="0" borderId="0" xfId="0" applyFont="1"/>
    <xf numFmtId="0" fontId="2" fillId="2" borderId="3" xfId="0" applyFont="1" applyFill="1" applyBorder="1"/>
    <xf numFmtId="0" fontId="3" fillId="2" borderId="5" xfId="0" applyFont="1" applyFill="1" applyBorder="1"/>
    <xf numFmtId="0" fontId="0" fillId="2" borderId="0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0" xfId="0" applyFill="1"/>
    <xf numFmtId="0" fontId="1" fillId="2" borderId="0" xfId="0" applyFont="1" applyFill="1"/>
    <xf numFmtId="164" fontId="0" fillId="3" borderId="2" xfId="0" applyNumberFormat="1" applyFill="1" applyBorder="1"/>
    <xf numFmtId="164" fontId="0" fillId="3" borderId="6" xfId="0" applyNumberFormat="1" applyFill="1" applyBorder="1"/>
    <xf numFmtId="0" fontId="1" fillId="3" borderId="7" xfId="0" quotePrefix="1" applyFont="1" applyFill="1" applyBorder="1" applyAlignment="1">
      <alignment horizontal="center"/>
    </xf>
    <xf numFmtId="0" fontId="1" fillId="3" borderId="8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2" fillId="3" borderId="7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164" fontId="0" fillId="3" borderId="1" xfId="0" applyNumberFormat="1" applyFill="1" applyBorder="1" applyProtection="1">
      <protection locked="0"/>
    </xf>
    <xf numFmtId="164" fontId="0" fillId="3" borderId="5" xfId="0" applyNumberFormat="1" applyFill="1" applyBorder="1" applyProtection="1">
      <protection locked="0"/>
    </xf>
    <xf numFmtId="0" fontId="2" fillId="3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164" fontId="0" fillId="2" borderId="0" xfId="0" applyNumberFormat="1" applyFill="1" applyBorder="1"/>
    <xf numFmtId="0" fontId="3" fillId="2" borderId="3" xfId="0" applyFont="1" applyFill="1" applyBorder="1"/>
    <xf numFmtId="0" fontId="4" fillId="2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33"/>
      <color rgb="FF339966"/>
      <color rgb="FFCC6600"/>
      <color rgb="FF009999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95% confidence band X</a:t>
            </a:r>
            <a:r>
              <a:rPr lang="en-US" baseline="-25000">
                <a:solidFill>
                  <a:sysClr val="windowText" lastClr="000000"/>
                </a:solidFill>
              </a:rPr>
              <a:t>2</a:t>
            </a:r>
            <a:r>
              <a:rPr lang="en-US">
                <a:solidFill>
                  <a:sysClr val="windowText" lastClr="000000"/>
                </a:solidFill>
              </a:rPr>
              <a:t> vs X</a:t>
            </a:r>
            <a:r>
              <a:rPr lang="en-US" baseline="-25000">
                <a:solidFill>
                  <a:sysClr val="windowText" lastClr="000000"/>
                </a:solidFill>
              </a:rPr>
              <a:t>1</a:t>
            </a:r>
          </a:p>
        </c:rich>
      </c:tx>
      <c:layout>
        <c:manualLayout>
          <c:xMode val="edge"/>
          <c:yMode val="edge"/>
          <c:x val="0.24255319148936166"/>
          <c:y val="2.6819923371647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'f1-F1'!$B$9</c:f>
              <c:strCache>
                <c:ptCount val="1"/>
                <c:pt idx="0">
                  <c:v>X2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'f1-F1'!$A$10:$A$60</c:f>
              <c:numCache>
                <c:formatCode>General</c:formatCode>
                <c:ptCount val="51"/>
                <c:pt idx="0">
                  <c:v>5.3999999999999999E-2</c:v>
                </c:pt>
                <c:pt idx="1">
                  <c:v>0.34</c:v>
                </c:pt>
                <c:pt idx="2">
                  <c:v>0.7</c:v>
                </c:pt>
                <c:pt idx="3">
                  <c:v>0.99</c:v>
                </c:pt>
                <c:pt idx="4">
                  <c:v>0.27</c:v>
                </c:pt>
                <c:pt idx="5">
                  <c:v>0.36</c:v>
                </c:pt>
                <c:pt idx="6">
                  <c:v>0.83</c:v>
                </c:pt>
                <c:pt idx="7">
                  <c:v>0.95</c:v>
                </c:pt>
              </c:numCache>
            </c:numRef>
          </c:xVal>
          <c:yVal>
            <c:numRef>
              <c:f>'f1-F1'!$B$10:$B$60</c:f>
              <c:numCache>
                <c:formatCode>General</c:formatCode>
                <c:ptCount val="51"/>
                <c:pt idx="0">
                  <c:v>4.7E-2</c:v>
                </c:pt>
                <c:pt idx="1">
                  <c:v>0.15</c:v>
                </c:pt>
                <c:pt idx="2">
                  <c:v>0.37</c:v>
                </c:pt>
                <c:pt idx="3">
                  <c:v>0.99</c:v>
                </c:pt>
                <c:pt idx="4">
                  <c:v>0.11</c:v>
                </c:pt>
                <c:pt idx="5">
                  <c:v>0.21</c:v>
                </c:pt>
                <c:pt idx="6">
                  <c:v>0.5</c:v>
                </c:pt>
                <c:pt idx="7">
                  <c:v>0.84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5B-426D-AB3C-03DE619F0BAD}"/>
            </c:ext>
          </c:extLst>
        </c:ser>
        <c:ser>
          <c:idx val="1"/>
          <c:order val="1"/>
          <c:tx>
            <c:strRef>
              <c:f>'f1-F1'!$Q$8</c:f>
              <c:strCache>
                <c:ptCount val="1"/>
                <c:pt idx="0">
                  <c:v>X2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'f1-F1'!$O$9:$O$109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'f1-F1'!$Q$9:$Q$109</c:f>
              <c:numCache>
                <c:formatCode>0.000</c:formatCode>
                <c:ptCount val="101"/>
                <c:pt idx="0">
                  <c:v>0</c:v>
                </c:pt>
                <c:pt idx="1">
                  <c:v>4.246272102010562E-3</c:v>
                </c:pt>
                <c:pt idx="2">
                  <c:v>8.5173482238204423E-3</c:v>
                </c:pt>
                <c:pt idx="3">
                  <c:v>1.281362859648949E-2</c:v>
                </c:pt>
                <c:pt idx="4">
                  <c:v>1.7135524114539002E-2</c:v>
                </c:pt>
                <c:pt idx="5">
                  <c:v>2.1483456734452178E-2</c:v>
                </c:pt>
                <c:pt idx="6">
                  <c:v>2.5857859892431834E-2</c:v>
                </c:pt>
                <c:pt idx="7">
                  <c:v>3.0259178942562137E-2</c:v>
                </c:pt>
                <c:pt idx="8">
                  <c:v>3.4687871616600696E-2</c:v>
                </c:pt>
                <c:pt idx="9">
                  <c:v>3.9144408506717632E-2</c:v>
                </c:pt>
                <c:pt idx="10">
                  <c:v>4.3629273572591165E-2</c:v>
                </c:pt>
                <c:pt idx="11">
                  <c:v>4.8142964674374733E-2</c:v>
                </c:pt>
                <c:pt idx="12">
                  <c:v>5.268599413316255E-2</c:v>
                </c:pt>
                <c:pt idx="13">
                  <c:v>5.725888932069978E-2</c:v>
                </c:pt>
                <c:pt idx="14">
                  <c:v>6.1862193280222355E-2</c:v>
                </c:pt>
                <c:pt idx="15">
                  <c:v>6.6496465380447289E-2</c:v>
                </c:pt>
                <c:pt idx="16">
                  <c:v>7.1162282004900046E-2</c:v>
                </c:pt>
                <c:pt idx="17">
                  <c:v>7.5860237278930653E-2</c:v>
                </c:pt>
                <c:pt idx="18">
                  <c:v>8.0590943836961082E-2</c:v>
                </c:pt>
                <c:pt idx="19">
                  <c:v>8.5355033632710242E-2</c:v>
                </c:pt>
                <c:pt idx="20">
                  <c:v>9.015315879536423E-2</c:v>
                </c:pt>
                <c:pt idx="21">
                  <c:v>9.4985992534909691E-2</c:v>
                </c:pt>
                <c:pt idx="22">
                  <c:v>9.9854230100111296E-2</c:v>
                </c:pt>
                <c:pt idx="23">
                  <c:v>0.10475858979291242</c:v>
                </c:pt>
                <c:pt idx="24">
                  <c:v>0.10969981404336204</c:v>
                </c:pt>
                <c:pt idx="25">
                  <c:v>0.11467867054952485</c:v>
                </c:pt>
                <c:pt idx="26">
                  <c:v>0.11969595348722728</c:v>
                </c:pt>
                <c:pt idx="27">
                  <c:v>0.12475248479492307</c:v>
                </c:pt>
                <c:pt idx="28">
                  <c:v>0.12984911553943923</c:v>
                </c:pt>
                <c:pt idx="29">
                  <c:v>0.1349867273688955</c:v>
                </c:pt>
                <c:pt idx="30">
                  <c:v>0.14016623405967066</c:v>
                </c:pt>
                <c:pt idx="31">
                  <c:v>0.14538858316494119</c:v>
                </c:pt>
                <c:pt idx="32">
                  <c:v>0.15065475777303772</c:v>
                </c:pt>
                <c:pt idx="33">
                  <c:v>0.15596577838466386</c:v>
                </c:pt>
                <c:pt idx="34">
                  <c:v>0.1613227049189162</c:v>
                </c:pt>
                <c:pt idx="35">
                  <c:v>0.16672663885903738</c:v>
                </c:pt>
                <c:pt idx="36">
                  <c:v>0.17217872554994629</c:v>
                </c:pt>
                <c:pt idx="37">
                  <c:v>0.17768015666083248</c:v>
                </c:pt>
                <c:pt idx="38">
                  <c:v>0.18323217282749626</c:v>
                </c:pt>
                <c:pt idx="39">
                  <c:v>0.18883606649067985</c:v>
                </c:pt>
                <c:pt idx="40">
                  <c:v>0.19449318494839651</c:v>
                </c:pt>
                <c:pt idx="41">
                  <c:v>0.20020493364224645</c:v>
                </c:pt>
                <c:pt idx="42">
                  <c:v>0.20597277969995076</c:v>
                </c:pt>
                <c:pt idx="43">
                  <c:v>0.21179825575886402</c:v>
                </c:pt>
                <c:pt idx="44">
                  <c:v>0.21768296409810517</c:v>
                </c:pt>
                <c:pt idx="45">
                  <c:v>0.22362858111020267</c:v>
                </c:pt>
                <c:pt idx="46">
                  <c:v>0.2296368621468694</c:v>
                </c:pt>
                <c:pt idx="47">
                  <c:v>0.23570964677776196</c:v>
                </c:pt>
                <c:pt idx="48">
                  <c:v>0.24184886450592546</c:v>
                </c:pt>
                <c:pt idx="49">
                  <c:v>0.24805654098918983</c:v>
                </c:pt>
                <c:pt idx="50">
                  <c:v>0.25433480482316673</c:v>
                </c:pt>
                <c:pt idx="51">
                  <c:v>0.26068589494887084</c:v>
                </c:pt>
                <c:pt idx="52">
                  <c:v>0.2671121687564918</c:v>
                </c:pt>
                <c:pt idx="53">
                  <c:v>0.27361611096671212</c:v>
                </c:pt>
                <c:pt idx="54">
                  <c:v>0.28020034338242827</c:v>
                </c:pt>
                <c:pt idx="55">
                  <c:v>0.28686763561709638</c:v>
                </c:pt>
                <c:pt idx="56">
                  <c:v>0.2936209169215569</c:v>
                </c:pt>
                <c:pt idx="57">
                  <c:v>0.3004632892495307</c:v>
                </c:pt>
                <c:pt idx="58">
                  <c:v>0.30739804172357932</c:v>
                </c:pt>
                <c:pt idx="59">
                  <c:v>0.31442866668883951</c:v>
                </c:pt>
                <c:pt idx="60">
                  <c:v>0.32155887757211998</c:v>
                </c:pt>
                <c:pt idx="61">
                  <c:v>0.32879262879999871</c:v>
                </c:pt>
                <c:pt idx="62">
                  <c:v>0.33613413807267256</c:v>
                </c:pt>
                <c:pt idx="63">
                  <c:v>0.34358791134209721</c:v>
                </c:pt>
                <c:pt idx="64">
                  <c:v>0.3511587709054218</c:v>
                </c:pt>
                <c:pt idx="65">
                  <c:v>0.35885188710047278</c:v>
                </c:pt>
                <c:pt idx="66">
                  <c:v>0.36667281418231745</c:v>
                </c:pt>
                <c:pt idx="67">
                  <c:v>0.37462753107298508</c:v>
                </c:pt>
                <c:pt idx="68">
                  <c:v>0.38272248781566598</c:v>
                </c:pt>
                <c:pt idx="69">
                  <c:v>0.39096465873725694</c:v>
                </c:pt>
                <c:pt idx="70">
                  <c:v>0.39936160353827665</c:v>
                </c:pt>
                <c:pt idx="71">
                  <c:v>0.40792153779924534</c:v>
                </c:pt>
                <c:pt idx="72">
                  <c:v>0.41665341473405193</c:v>
                </c:pt>
                <c:pt idx="73">
                  <c:v>0.42556702045570771</c:v>
                </c:pt>
                <c:pt idx="74">
                  <c:v>0.43467308557827322</c:v>
                </c:pt>
                <c:pt idx="75">
                  <c:v>0.44398341670189512</c:v>
                </c:pt>
                <c:pt idx="76">
                  <c:v>0.45351105227308341</c:v>
                </c:pt>
                <c:pt idx="77">
                  <c:v>0.46327044856004074</c:v>
                </c:pt>
                <c:pt idx="78">
                  <c:v>0.47327770314748019</c:v>
                </c:pt>
                <c:pt idx="79">
                  <c:v>0.48355082560195595</c:v>
                </c:pt>
                <c:pt idx="80">
                  <c:v>0.49411006802882507</c:v>
                </c:pt>
                <c:pt idx="81">
                  <c:v>0.50497833249472279</c:v>
                </c:pt>
                <c:pt idx="82">
                  <c:v>0.51618167826841499</c:v>
                </c:pt>
                <c:pt idx="83">
                  <c:v>0.52774996037646305</c:v>
                </c:pt>
                <c:pt idx="84">
                  <c:v>0.53971764339879846</c:v>
                </c:pt>
                <c:pt idx="85">
                  <c:v>0.5521248528716689</c:v>
                </c:pt>
                <c:pt idx="86">
                  <c:v>0.56501875464192763</c:v>
                </c:pt>
                <c:pt idx="87">
                  <c:v>0.5784553960190062</c:v>
                </c:pt>
                <c:pt idx="88">
                  <c:v>0.59250221213122645</c:v>
                </c:pt>
                <c:pt idx="89">
                  <c:v>0.60724151571347595</c:v>
                </c:pt>
                <c:pt idx="90">
                  <c:v>0.62277548513871905</c:v>
                </c:pt>
                <c:pt idx="91">
                  <c:v>0.63923351669588979</c:v>
                </c:pt>
                <c:pt idx="92">
                  <c:v>0.6567834667285124</c:v>
                </c:pt>
                <c:pt idx="93">
                  <c:v>0.67564962478181112</c:v>
                </c:pt>
                <c:pt idx="94">
                  <c:v>0.69614308247470313</c:v>
                </c:pt>
                <c:pt idx="95">
                  <c:v>0.71871680850047648</c:v>
                </c:pt>
                <c:pt idx="96">
                  <c:v>0.74407537673019997</c:v>
                </c:pt>
                <c:pt idx="97">
                  <c:v>0.77342447228766853</c:v>
                </c:pt>
                <c:pt idx="98">
                  <c:v>0.80916591583896702</c:v>
                </c:pt>
                <c:pt idx="99">
                  <c:v>0.85770166538767112</c:v>
                </c:pt>
                <c:pt idx="10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C5B-426D-AB3C-03DE619F0BAD}"/>
            </c:ext>
          </c:extLst>
        </c:ser>
        <c:ser>
          <c:idx val="4"/>
          <c:order val="2"/>
          <c:spPr>
            <a:ln w="63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'f1-F1'!$O$9:$O$109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'f1-F1'!$R$9:$R$109</c:f>
              <c:numCache>
                <c:formatCode>0.00</c:formatCode>
                <c:ptCount val="101"/>
                <c:pt idx="0">
                  <c:v>0</c:v>
                </c:pt>
                <c:pt idx="1">
                  <c:v>3.8823666020449954E-3</c:v>
                </c:pt>
                <c:pt idx="2">
                  <c:v>7.7888458826671503E-3</c:v>
                </c:pt>
                <c:pt idx="3">
                  <c:v>1.1719835963550973E-2</c:v>
                </c:pt>
                <c:pt idx="4">
                  <c:v>1.5675745725325485E-2</c:v>
                </c:pt>
                <c:pt idx="5">
                  <c:v>1.9656995213797601E-2</c:v>
                </c:pt>
                <c:pt idx="6">
                  <c:v>2.3664016065974791E-2</c:v>
                </c:pt>
                <c:pt idx="7">
                  <c:v>2.7697251957065294E-2</c:v>
                </c:pt>
                <c:pt idx="8">
                  <c:v>3.1757159069724761E-2</c:v>
                </c:pt>
                <c:pt idx="9">
                  <c:v>3.5844206586911675E-2</c:v>
                </c:pt>
                <c:pt idx="10">
                  <c:v>3.9958877209813726E-2</c:v>
                </c:pt>
                <c:pt idx="11">
                  <c:v>4.4101667702411973E-2</c:v>
                </c:pt>
                <c:pt idx="12">
                  <c:v>4.8273089464371255E-2</c:v>
                </c:pt>
                <c:pt idx="13">
                  <c:v>5.2473669134068035E-2</c:v>
                </c:pt>
                <c:pt idx="14">
                  <c:v>5.6703949223709027E-2</c:v>
                </c:pt>
                <c:pt idx="15">
                  <c:v>6.0964488788640803E-2</c:v>
                </c:pt>
                <c:pt idx="16">
                  <c:v>6.5255864133117902E-2</c:v>
                </c:pt>
                <c:pt idx="17">
                  <c:v>6.9578669554974826E-2</c:v>
                </c:pt>
                <c:pt idx="18">
                  <c:v>7.3933518131841347E-2</c:v>
                </c:pt>
                <c:pt idx="19">
                  <c:v>7.8321042551758535E-2</c:v>
                </c:pt>
                <c:pt idx="20">
                  <c:v>8.2741895991281234E-2</c:v>
                </c:pt>
                <c:pt idx="21">
                  <c:v>8.7196753044414099E-2</c:v>
                </c:pt>
                <c:pt idx="22">
                  <c:v>9.1686310706006968E-2</c:v>
                </c:pt>
                <c:pt idx="23">
                  <c:v>9.6211289413543288E-2</c:v>
                </c:pt>
                <c:pt idx="24">
                  <c:v>0.10077243415159765</c:v>
                </c:pt>
                <c:pt idx="25">
                  <c:v>0.10537051562360888</c:v>
                </c:pt>
                <c:pt idx="26">
                  <c:v>0.11000633149602779</c:v>
                </c:pt>
                <c:pt idx="27">
                  <c:v>0.1146807077203531</c:v>
                </c:pt>
                <c:pt idx="28">
                  <c:v>0.11939449993907225</c:v>
                </c:pt>
                <c:pt idx="29">
                  <c:v>0.12414859498207276</c:v>
                </c:pt>
                <c:pt idx="30">
                  <c:v>0.12894391246071291</c:v>
                </c:pt>
                <c:pt idx="31">
                  <c:v>0.13378140646741588</c:v>
                </c:pt>
                <c:pt idx="32">
                  <c:v>0.13866206738941078</c:v>
                </c:pt>
                <c:pt idx="33">
                  <c:v>0.14358692384608829</c:v>
                </c:pt>
                <c:pt idx="34">
                  <c:v>0.14855704476037479</c:v>
                </c:pt>
                <c:pt idx="35">
                  <c:v>0.15357354157557845</c:v>
                </c:pt>
                <c:pt idx="36">
                  <c:v>0.15863757063033057</c:v>
                </c:pt>
                <c:pt idx="37">
                  <c:v>0.16375033570555608</c:v>
                </c:pt>
                <c:pt idx="38">
                  <c:v>0.16891309075888039</c:v>
                </c:pt>
                <c:pt idx="39">
                  <c:v>0.17412714286352571</c:v>
                </c:pt>
                <c:pt idx="40">
                  <c:v>0.17939385537061392</c:v>
                </c:pt>
                <c:pt idx="41">
                  <c:v>0.18471465131588671</c:v>
                </c:pt>
                <c:pt idx="42">
                  <c:v>0.19009101709422227</c:v>
                </c:pt>
                <c:pt idx="43">
                  <c:v>0.19552450642800656</c:v>
                </c:pt>
                <c:pt idx="44">
                  <c:v>0.20101674465846098</c:v>
                </c:pt>
                <c:pt idx="45">
                  <c:v>0.20656943339248057</c:v>
                </c:pt>
                <c:pt idx="46">
                  <c:v>0.21218435554147819</c:v>
                </c:pt>
                <c:pt idx="47">
                  <c:v>0.21786338079322154</c:v>
                </c:pt>
                <c:pt idx="48">
                  <c:v>0.2236084715628005</c:v>
                </c:pt>
                <c:pt idx="49">
                  <c:v>0.22942168947476183</c:v>
                </c:pt>
                <c:pt idx="50">
                  <c:v>0.23530520243524045</c:v>
                </c:pt>
                <c:pt idx="51">
                  <c:v>0.24126129236074978</c:v>
                </c:pt>
                <c:pt idx="52">
                  <c:v>0.24729236363934481</c:v>
                </c:pt>
                <c:pt idx="53">
                  <c:v>0.2534009524103803</c:v>
                </c:pt>
                <c:pt idx="54">
                  <c:v>0.25958973676129549</c:v>
                </c:pt>
                <c:pt idx="55">
                  <c:v>0.2658615479541141</c:v>
                </c:pt>
                <c:pt idx="56">
                  <c:v>0.27221938281102342</c:v>
                </c:pt>
                <c:pt idx="57">
                  <c:v>0.27866641740798703</c:v>
                </c:pt>
                <c:pt idx="58">
                  <c:v>0.2852060222484285</c:v>
                </c:pt>
                <c:pt idx="59">
                  <c:v>0.29184177911631937</c:v>
                </c:pt>
                <c:pt idx="60">
                  <c:v>0.2985774998404177</c:v>
                </c:pt>
                <c:pt idx="61">
                  <c:v>0.30541724724003017</c:v>
                </c:pt>
                <c:pt idx="62">
                  <c:v>0.31236535856890457</c:v>
                </c:pt>
                <c:pt idx="63">
                  <c:v>0.31942647182943729</c:v>
                </c:pt>
                <c:pt idx="64">
                  <c:v>0.32660555539649505</c:v>
                </c:pt>
                <c:pt idx="65">
                  <c:v>0.33390794147159342</c:v>
                </c:pt>
                <c:pt idx="66">
                  <c:v>0.34133936398749698</c:v>
                </c:pt>
                <c:pt idx="67">
                  <c:v>0.34890600170509423</c:v>
                </c:pt>
                <c:pt idx="68">
                  <c:v>0.35661452739456634</c:v>
                </c:pt>
                <c:pt idx="69">
                  <c:v>0.3644721641791403</c:v>
                </c:pt>
                <c:pt idx="70">
                  <c:v>0.37248675035223378</c:v>
                </c:pt>
                <c:pt idx="71">
                  <c:v>0.38066681427098603</c:v>
                </c:pt>
                <c:pt idx="72">
                  <c:v>0.3890216612989692</c:v>
                </c:pt>
                <c:pt idx="73">
                  <c:v>0.39756147524244012</c:v>
                </c:pt>
                <c:pt idx="74">
                  <c:v>0.40629743733072154</c:v>
                </c:pt>
                <c:pt idx="75">
                  <c:v>0.41524186657739137</c:v>
                </c:pt>
                <c:pt idx="76">
                  <c:v>0.42440838638774026</c:v>
                </c:pt>
                <c:pt idx="77">
                  <c:v>0.43381212363780852</c:v>
                </c:pt>
                <c:pt idx="78">
                  <c:v>0.44346994826711983</c:v>
                </c:pt>
                <c:pt idx="79">
                  <c:v>0.45340076388275286</c:v>
                </c:pt>
                <c:pt idx="80">
                  <c:v>0.46362586323310073</c:v>
                </c:pt>
                <c:pt idx="81">
                  <c:v>0.47416936707233248</c:v>
                </c:pt>
                <c:pt idx="82">
                  <c:v>0.48505877150268906</c:v>
                </c:pt>
                <c:pt idx="83">
                  <c:v>0.4963256382805431</c:v>
                </c:pt>
                <c:pt idx="84">
                  <c:v>0.50800647626988082</c:v>
                </c:pt>
                <c:pt idx="85">
                  <c:v>0.52014388259139699</c:v>
                </c:pt>
                <c:pt idx="86">
                  <c:v>0.53278804297056226</c:v>
                </c:pt>
                <c:pt idx="87">
                  <c:v>0.5459987390259371</c:v>
                </c:pt>
                <c:pt idx="88">
                  <c:v>0.55984808754879967</c:v>
                </c:pt>
                <c:pt idx="89">
                  <c:v>0.57442436475142</c:v>
                </c:pt>
                <c:pt idx="90">
                  <c:v>0.58983748806606329</c:v>
                </c:pt>
                <c:pt idx="91">
                  <c:v>0.60622712151650027</c:v>
                </c:pt>
                <c:pt idx="92">
                  <c:v>0.62377511196802382</c:v>
                </c:pt>
                <c:pt idx="93">
                  <c:v>0.64272544709953905</c:v>
                </c:pt>
                <c:pt idx="94">
                  <c:v>0.66341812241038756</c:v>
                </c:pt>
                <c:pt idx="95">
                  <c:v>0.68635086096802489</c:v>
                </c:pt>
                <c:pt idx="96">
                  <c:v>0.71230278540756353</c:v>
                </c:pt>
                <c:pt idx="97">
                  <c:v>0.74261758925264465</c:v>
                </c:pt>
                <c:pt idx="98">
                  <c:v>0.77999943672729155</c:v>
                </c:pt>
                <c:pt idx="99">
                  <c:v>0.83176671380404321</c:v>
                </c:pt>
                <c:pt idx="10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C5B-426D-AB3C-03DE619F0BAD}"/>
            </c:ext>
          </c:extLst>
        </c:ser>
        <c:ser>
          <c:idx val="5"/>
          <c:order val="3"/>
          <c:spPr>
            <a:ln w="63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'f1-F1'!$O$9:$O$109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'f1-F1'!$S$9:$S$109</c:f>
              <c:numCache>
                <c:formatCode>0.00</c:formatCode>
                <c:ptCount val="101"/>
                <c:pt idx="0">
                  <c:v>0</c:v>
                </c:pt>
                <c:pt idx="1">
                  <c:v>4.6854531075072314E-3</c:v>
                </c:pt>
                <c:pt idx="2">
                  <c:v>9.3961865089904339E-3</c:v>
                </c:pt>
                <c:pt idx="3">
                  <c:v>1.4132596674850673E-2</c:v>
                </c:pt>
                <c:pt idx="4">
                  <c:v>1.8895090456454433E-2</c:v>
                </c:pt>
                <c:pt idx="5">
                  <c:v>2.3684085469228067E-2</c:v>
                </c:pt>
                <c:pt idx="6">
                  <c:v>2.8500010494084349E-2</c:v>
                </c:pt>
                <c:pt idx="7">
                  <c:v>3.334330589826151E-2</c:v>
                </c:pt>
                <c:pt idx="8">
                  <c:v>3.8214424076734921E-2</c:v>
                </c:pt>
                <c:pt idx="9">
                  <c:v>4.3113829915440771E-2</c:v>
                </c:pt>
                <c:pt idx="10">
                  <c:v>4.804200127764191E-2</c:v>
                </c:pt>
                <c:pt idx="11">
                  <c:v>5.2999429514864804E-2</c:v>
                </c:pt>
                <c:pt idx="12">
                  <c:v>5.7986620003937395E-2</c:v>
                </c:pt>
                <c:pt idx="13">
                  <c:v>6.3004092711775428E-2</c:v>
                </c:pt>
                <c:pt idx="14">
                  <c:v>6.8052382789687171E-2</c:v>
                </c:pt>
                <c:pt idx="15">
                  <c:v>7.3132041199101327E-2</c:v>
                </c:pt>
                <c:pt idx="16">
                  <c:v>7.8243635370771059E-2</c:v>
                </c:pt>
                <c:pt idx="17">
                  <c:v>8.3387749899664798E-2</c:v>
                </c:pt>
                <c:pt idx="18">
                  <c:v>8.8564987277932272E-2</c:v>
                </c:pt>
                <c:pt idx="19">
                  <c:v>9.377596866852278E-2</c:v>
                </c:pt>
                <c:pt idx="20">
                  <c:v>9.9021334722240506E-2</c:v>
                </c:pt>
                <c:pt idx="21">
                  <c:v>0.10430174644125456</c:v>
                </c:pt>
                <c:pt idx="22">
                  <c:v>0.10961788609232492</c:v>
                </c:pt>
                <c:pt idx="23">
                  <c:v>0.11497045817328666</c:v>
                </c:pt>
                <c:pt idx="24">
                  <c:v>0.12036019043663004</c:v>
                </c:pt>
                <c:pt idx="25">
                  <c:v>0.1257878349743502</c:v>
                </c:pt>
                <c:pt idx="26">
                  <c:v>0.13125416936860235</c:v>
                </c:pt>
                <c:pt idx="27">
                  <c:v>0.13675999791310045</c:v>
                </c:pt>
                <c:pt idx="28">
                  <c:v>0.14230615291064275</c:v>
                </c:pt>
                <c:pt idx="29">
                  <c:v>0.14789349605263502</c:v>
                </c:pt>
                <c:pt idx="30">
                  <c:v>0.15352291988702749</c:v>
                </c:pt>
                <c:pt idx="31">
                  <c:v>0.15919534938168112</c:v>
                </c:pt>
                <c:pt idx="32">
                  <c:v>0.16491174359084504</c:v>
                </c:pt>
                <c:pt idx="33">
                  <c:v>0.17067309743317116</c:v>
                </c:pt>
                <c:pt idx="34">
                  <c:v>0.17648044359051207</c:v>
                </c:pt>
                <c:pt idx="35">
                  <c:v>0.18233485453767229</c:v>
                </c:pt>
                <c:pt idx="36">
                  <c:v>0.18823744471430714</c:v>
                </c:pt>
                <c:pt idx="37">
                  <c:v>0.19418937285130944</c:v>
                </c:pt>
                <c:pt idx="38">
                  <c:v>0.20019184446531446</c:v>
                </c:pt>
                <c:pt idx="39">
                  <c:v>0.20624611453639086</c:v>
                </c:pt>
                <c:pt idx="40">
                  <c:v>0.2123534903856098</c:v>
                </c:pt>
                <c:pt idx="41">
                  <c:v>0.21851533477101015</c:v>
                </c:pt>
                <c:pt idx="42">
                  <c:v>0.22473306922253666</c:v>
                </c:pt>
                <c:pt idx="43">
                  <c:v>0.23100817763885606</c:v>
                </c:pt>
                <c:pt idx="44">
                  <c:v>0.23734221017159896</c:v>
                </c:pt>
                <c:pt idx="45">
                  <c:v>0.24373678742556415</c:v>
                </c:pt>
                <c:pt idx="46">
                  <c:v>0.25019360500683441</c:v>
                </c:pt>
                <c:pt idx="47">
                  <c:v>0.25671443845463482</c:v>
                </c:pt>
                <c:pt idx="48">
                  <c:v>0.26330114859720699</c:v>
                </c:pt>
                <c:pt idx="49">
                  <c:v>0.26995568737705766</c:v>
                </c:pt>
                <c:pt idx="50">
                  <c:v>0.27668010419678579</c:v>
                </c:pt>
                <c:pt idx="51">
                  <c:v>0.28347655284341633</c:v>
                </c:pt>
                <c:pt idx="52">
                  <c:v>0.29034729905694068</c:v>
                </c:pt>
                <c:pt idx="53">
                  <c:v>0.29729472881775743</c:v>
                </c:pt>
                <c:pt idx="54">
                  <c:v>0.30432135743814959</c:v>
                </c:pt>
                <c:pt idx="55">
                  <c:v>0.31142983955510772</c:v>
                </c:pt>
                <c:pt idx="56">
                  <c:v>0.31862298013601442</c:v>
                </c:pt>
                <c:pt idx="57">
                  <c:v>0.3259037466253828</c:v>
                </c:pt>
                <c:pt idx="58">
                  <c:v>0.33327528238043658</c:v>
                </c:pt>
                <c:pt idx="59">
                  <c:v>0.34074092156647284</c:v>
                </c:pt>
                <c:pt idx="60">
                  <c:v>0.34830420571037202</c:v>
                </c:pt>
                <c:pt idx="61">
                  <c:v>0.35596890214325483</c:v>
                </c:pt>
                <c:pt idx="62">
                  <c:v>0.36373902460226415</c:v>
                </c:pt>
                <c:pt idx="63">
                  <c:v>0.37161885630822067</c:v>
                </c:pt>
                <c:pt idx="64">
                  <c:v>0.37961297589226828</c:v>
                </c:pt>
                <c:pt idx="65">
                  <c:v>0.38772628661287578</c:v>
                </c:pt>
                <c:pt idx="66">
                  <c:v>0.39596404938764229</c:v>
                </c:pt>
                <c:pt idx="67">
                  <c:v>0.40433192026597997</c:v>
                </c:pt>
                <c:pt idx="68">
                  <c:v>0.41283599309380181</c:v>
                </c:pt>
                <c:pt idx="69">
                  <c:v>0.42148284827609028</c:v>
                </c:pt>
                <c:pt idx="70">
                  <c:v>0.43027960873595383</c:v>
                </c:pt>
                <c:pt idx="71">
                  <c:v>0.43923400441036753</c:v>
                </c:pt>
                <c:pt idx="72">
                  <c:v>0.44835444692781135</c:v>
                </c:pt>
                <c:pt idx="73">
                  <c:v>0.45765011650095977</c:v>
                </c:pt>
                <c:pt idx="74">
                  <c:v>0.46713106356498413</c:v>
                </c:pt>
                <c:pt idx="75">
                  <c:v>0.47680832833522735</c:v>
                </c:pt>
                <c:pt idx="76">
                  <c:v>0.48669408229739686</c:v>
                </c:pt>
                <c:pt idx="77">
                  <c:v>0.49680179674964087</c:v>
                </c:pt>
                <c:pt idx="78">
                  <c:v>0.5071464449892773</c:v>
                </c:pt>
                <c:pt idx="79">
                  <c:v>0.51774474672199</c:v>
                </c:pt>
                <c:pt idx="80">
                  <c:v>0.52861546597903342</c:v>
                </c:pt>
                <c:pt idx="81">
                  <c:v>0.53977977757165818</c:v>
                </c:pt>
                <c:pt idx="82">
                  <c:v>0.55126172236472926</c:v>
                </c:pt>
                <c:pt idx="83">
                  <c:v>0.56308877914167388</c:v>
                </c:pt>
                <c:pt idx="84">
                  <c:v>0.57529259170521097</c:v>
                </c:pt>
                <c:pt idx="85">
                  <c:v>0.58790990595392367</c:v>
                </c:pt>
                <c:pt idx="86">
                  <c:v>0.60098379603151808</c:v>
                </c:pt>
                <c:pt idx="87">
                  <c:v>0.61456529642105484</c:v>
                </c:pt>
                <c:pt idx="88">
                  <c:v>0.62871561709217993</c:v>
                </c:pt>
                <c:pt idx="89">
                  <c:v>0.64350921794340044</c:v>
                </c:pt>
                <c:pt idx="90">
                  <c:v>0.65903818796870783</c:v>
                </c:pt>
                <c:pt idx="91">
                  <c:v>0.67541867577794223</c:v>
                </c:pt>
                <c:pt idx="92">
                  <c:v>0.69280068168536002</c:v>
                </c:pt>
                <c:pt idx="93">
                  <c:v>0.71138364092172368</c:v>
                </c:pt>
                <c:pt idx="94">
                  <c:v>0.73144261884175477</c:v>
                </c:pt>
                <c:pt idx="95">
                  <c:v>0.75337553764865051</c:v>
                </c:pt>
                <c:pt idx="96">
                  <c:v>0.77779662108583614</c:v>
                </c:pt>
                <c:pt idx="97">
                  <c:v>0.805747103043434</c:v>
                </c:pt>
                <c:pt idx="98">
                  <c:v>0.83927587511668489</c:v>
                </c:pt>
                <c:pt idx="99">
                  <c:v>0.88374504273633769</c:v>
                </c:pt>
                <c:pt idx="10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C5B-426D-AB3C-03DE619F0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4147056"/>
        <c:axId val="294146416"/>
      </c:scatterChart>
      <c:valAx>
        <c:axId val="294147056"/>
        <c:scaling>
          <c:orientation val="minMax"/>
          <c:max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1" baseline="0">
                    <a:solidFill>
                      <a:sysClr val="windowText" lastClr="000000"/>
                    </a:solidFill>
                  </a:rPr>
                  <a:t>X</a:t>
                </a:r>
                <a:r>
                  <a:rPr lang="en-US" sz="1400" b="1" baseline="-25000">
                    <a:solidFill>
                      <a:sysClr val="windowText" lastClr="000000"/>
                    </a:solidFill>
                  </a:rPr>
                  <a:t>1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146416"/>
        <c:crosses val="autoZero"/>
        <c:crossBetween val="midCat"/>
      </c:valAx>
      <c:valAx>
        <c:axId val="294146416"/>
        <c:scaling>
          <c:orientation val="minMax"/>
          <c:max val="1"/>
          <c:min val="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1">
                    <a:solidFill>
                      <a:sysClr val="windowText" lastClr="000000"/>
                    </a:solidFill>
                  </a:rPr>
                  <a:t>X</a:t>
                </a:r>
                <a:r>
                  <a:rPr lang="en-US" sz="1400" b="1" baseline="-25000">
                    <a:solidFill>
                      <a:sysClr val="windowText" lastClr="000000"/>
                    </a:solidFill>
                  </a:rPr>
                  <a:t>2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147056"/>
        <c:crosses val="autoZero"/>
        <c:crossBetween val="midCat"/>
        <c:majorUnit val="0.2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299720</xdr:colOff>
      <xdr:row>14</xdr:row>
      <xdr:rowOff>120650</xdr:rowOff>
    </xdr:from>
    <xdr:to>
      <xdr:col>12</xdr:col>
      <xdr:colOff>654050</xdr:colOff>
      <xdr:row>33</xdr:row>
      <xdr:rowOff>107950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B3E292-E820-433D-9238-9AA022ECF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U109"/>
  <sheetViews>
    <sheetView tabSelected="1" workbookViewId="0">
      <selection activeCell="M11" sqref="M11"/>
    </sheetView>
  </sheetViews>
  <sheetFormatPr baseColWidth="10" defaultColWidth="8.7265625" defaultRowHeight="14.5" x14ac:dyDescent="0.35"/>
  <cols>
    <col min="3" max="3" width="10" bestFit="1" customWidth="1"/>
    <col min="13" max="13" width="11.81640625" bestFit="1" customWidth="1"/>
    <col min="27" max="28" width="11.81640625" bestFit="1" customWidth="1"/>
  </cols>
  <sheetData>
    <row r="1" spans="1:21" ht="15" thickBot="1" x14ac:dyDescent="0.4">
      <c r="A1" t="s">
        <v>20</v>
      </c>
    </row>
    <row r="2" spans="1:21" ht="15" customHeight="1" x14ac:dyDescent="0.35">
      <c r="A2" s="8" t="s">
        <v>0</v>
      </c>
      <c r="B2" s="44">
        <v>2.3618322728086101</v>
      </c>
      <c r="C2" s="36" t="s">
        <v>8</v>
      </c>
      <c r="D2" s="34">
        <f>G3*SQRT(J13)</f>
        <v>9.3821698573956169E-2</v>
      </c>
      <c r="E2" s="9"/>
      <c r="F2" s="10" t="s">
        <v>3</v>
      </c>
      <c r="G2" s="19">
        <f>SUMSQ(F10:F60)</f>
        <v>5.3453926496086681E-3</v>
      </c>
      <c r="O2" s="46"/>
      <c r="P2" s="39"/>
      <c r="Q2" s="39"/>
      <c r="R2" s="39"/>
      <c r="S2" s="39"/>
      <c r="T2" s="39"/>
      <c r="U2" s="40"/>
    </row>
    <row r="3" spans="1:21" ht="15" customHeight="1" thickBot="1" x14ac:dyDescent="0.4">
      <c r="A3" s="11" t="s">
        <v>1</v>
      </c>
      <c r="B3" s="45">
        <f>1/B2</f>
        <v>0.42340009132436585</v>
      </c>
      <c r="C3" s="37" t="s">
        <v>8</v>
      </c>
      <c r="D3" s="35">
        <f>D2/B2^2</f>
        <v>1.6819194233967175E-2</v>
      </c>
      <c r="E3" s="4"/>
      <c r="F3" s="12" t="s">
        <v>4</v>
      </c>
      <c r="G3" s="5">
        <f>SQRT(G2/(COUNT(B10:B60)-1))</f>
        <v>2.7633811198831529E-2</v>
      </c>
      <c r="O3" s="47"/>
      <c r="P3" s="55" t="s">
        <v>17</v>
      </c>
      <c r="Q3" s="55"/>
      <c r="R3" s="55"/>
      <c r="S3" s="55"/>
      <c r="T3" s="55"/>
      <c r="U3" s="41"/>
    </row>
    <row r="4" spans="1:21" x14ac:dyDescent="0.35">
      <c r="A4" s="25" t="s">
        <v>16</v>
      </c>
      <c r="B4" s="4"/>
      <c r="C4" s="4"/>
      <c r="D4" s="4"/>
      <c r="E4" s="4"/>
      <c r="F4" s="12" t="s">
        <v>19</v>
      </c>
      <c r="G4" s="5">
        <v>1</v>
      </c>
      <c r="H4" s="56" t="s">
        <v>22</v>
      </c>
      <c r="I4" s="57"/>
      <c r="J4" s="57"/>
      <c r="K4" s="57"/>
      <c r="L4" s="57"/>
      <c r="M4" s="57"/>
      <c r="O4" s="47"/>
      <c r="P4" s="55"/>
      <c r="Q4" s="55"/>
      <c r="R4" s="55"/>
      <c r="S4" s="55"/>
      <c r="T4" s="55"/>
      <c r="U4" s="41"/>
    </row>
    <row r="5" spans="1:21" ht="15" thickBot="1" x14ac:dyDescent="0.4">
      <c r="A5" s="50" t="s">
        <v>21</v>
      </c>
      <c r="B5" s="27"/>
      <c r="C5" s="38"/>
      <c r="D5" s="17"/>
      <c r="E5" s="4"/>
      <c r="F5" s="12" t="s">
        <v>7</v>
      </c>
      <c r="G5" s="5">
        <f>COUNT(B10:B60)-1</f>
        <v>7</v>
      </c>
      <c r="H5" s="56"/>
      <c r="I5" s="57"/>
      <c r="J5" s="57"/>
      <c r="K5" s="57"/>
      <c r="L5" s="57"/>
      <c r="M5" s="57"/>
      <c r="O5" s="48"/>
      <c r="P5" s="42"/>
      <c r="Q5" s="42"/>
      <c r="R5" s="42"/>
      <c r="S5" s="42"/>
      <c r="T5" s="42"/>
      <c r="U5" s="43"/>
    </row>
    <row r="6" spans="1:21" ht="15" thickBot="1" x14ac:dyDescent="0.4">
      <c r="A6" s="26"/>
      <c r="B6" s="6"/>
      <c r="C6" s="15"/>
      <c r="D6" s="20"/>
      <c r="E6" s="6"/>
      <c r="F6" s="15" t="s">
        <v>23</v>
      </c>
      <c r="G6" s="7">
        <f>_xlfn.T.INV(0.975,G5)</f>
        <v>2.3646242515927849</v>
      </c>
      <c r="H6" s="56" t="s">
        <v>26</v>
      </c>
      <c r="I6" s="57"/>
      <c r="J6" s="57"/>
      <c r="K6" s="57"/>
      <c r="L6" s="57"/>
      <c r="M6" s="57"/>
    </row>
    <row r="7" spans="1:21" x14ac:dyDescent="0.35">
      <c r="H7" s="56"/>
      <c r="I7" s="57"/>
      <c r="J7" s="57"/>
      <c r="K7" s="57"/>
      <c r="L7" s="57"/>
      <c r="M7" s="57"/>
      <c r="O7" s="52" t="s">
        <v>13</v>
      </c>
      <c r="P7" s="53"/>
      <c r="Q7" s="53"/>
      <c r="R7" s="53"/>
      <c r="S7" s="54"/>
    </row>
    <row r="8" spans="1:21" ht="15" thickBot="1" x14ac:dyDescent="0.4">
      <c r="A8" s="24" t="s">
        <v>18</v>
      </c>
      <c r="O8" s="14" t="s">
        <v>9</v>
      </c>
      <c r="P8" s="15" t="s">
        <v>10</v>
      </c>
      <c r="Q8" s="15" t="s">
        <v>10</v>
      </c>
      <c r="R8" s="15" t="s">
        <v>5</v>
      </c>
      <c r="S8" s="23" t="s">
        <v>6</v>
      </c>
    </row>
    <row r="9" spans="1:21" ht="15" thickBot="1" x14ac:dyDescent="0.4">
      <c r="A9" s="1" t="s">
        <v>9</v>
      </c>
      <c r="B9" s="2" t="s">
        <v>10</v>
      </c>
      <c r="C9" s="1" t="s">
        <v>11</v>
      </c>
      <c r="D9" s="3" t="s">
        <v>14</v>
      </c>
      <c r="E9" s="3" t="s">
        <v>15</v>
      </c>
      <c r="F9" s="3" t="s">
        <v>2</v>
      </c>
      <c r="G9" s="2" t="s">
        <v>12</v>
      </c>
      <c r="J9" s="51" t="s">
        <v>24</v>
      </c>
      <c r="K9" s="32"/>
      <c r="O9" s="13">
        <v>0</v>
      </c>
      <c r="P9" s="4">
        <f>1-O9</f>
        <v>1</v>
      </c>
      <c r="Q9" s="49">
        <f>1-(1-O9)^(1/$B$2)</f>
        <v>0</v>
      </c>
      <c r="R9" s="18">
        <f>1-(1-O9)^(1/($B$2+$G$6*$D$2))</f>
        <v>0</v>
      </c>
      <c r="S9" s="22">
        <f>1-(1-O9)^(1/($B$2-$G$6*$D$2))</f>
        <v>0</v>
      </c>
    </row>
    <row r="10" spans="1:21" x14ac:dyDescent="0.35">
      <c r="A10" s="29">
        <v>5.3999999999999999E-2</v>
      </c>
      <c r="B10" s="28">
        <v>4.7E-2</v>
      </c>
      <c r="C10" s="13">
        <f>IF(ISBLANK(B10),"",1-(1-A10)^(1/$B$2))</f>
        <v>2.3230016865047887E-2</v>
      </c>
      <c r="D10" s="4">
        <f>IF(ISBLANK(B10),"",1/($B$2)*(1-A10)^(1/$B$2-1))</f>
        <v>0.43717177596431084</v>
      </c>
      <c r="E10" s="4">
        <f>IF(ISBLANK(B10),"",1/SQRT(1+$G$4^2*D10^2))</f>
        <v>0.9162677362012166</v>
      </c>
      <c r="F10" s="4">
        <f>IF(ISBLANK(B10),"",E10*(B10-C10))</f>
        <v>2.1779668636603671E-2</v>
      </c>
      <c r="G10" s="5">
        <f>IF(ISBLANK(B10),"",(1-A10)^(1/$B$2)*LN(1-A10)*(-1/$B$2^2))</f>
        <v>9.7204557638238022E-3</v>
      </c>
      <c r="J10" s="21">
        <f>SUMPRODUCT($G$10:$G$60,G10:G60)</f>
        <v>8.6751099848220325E-2</v>
      </c>
      <c r="K10" s="19"/>
      <c r="O10" s="13">
        <v>0.01</v>
      </c>
      <c r="P10" s="4">
        <f t="shared" ref="P10:P73" si="0">1-O10</f>
        <v>0.99</v>
      </c>
      <c r="Q10" s="49">
        <f t="shared" ref="Q10:Q73" si="1">1-(1-O10)^(1/$B$2)</f>
        <v>4.246272102010562E-3</v>
      </c>
      <c r="R10" s="18">
        <f t="shared" ref="R10:R73" si="2">1-(1-O10)^(1/($B$2+$G$6*$D$2))</f>
        <v>3.8823666020449954E-3</v>
      </c>
      <c r="S10" s="22">
        <f t="shared" ref="S10:S73" si="3">1-(1-O10)^(1/($B$2-$G$6*$D$2))</f>
        <v>4.6854531075072314E-3</v>
      </c>
    </row>
    <row r="11" spans="1:21" ht="15" thickBot="1" x14ac:dyDescent="0.4">
      <c r="A11" s="29">
        <v>0.34</v>
      </c>
      <c r="B11" s="28">
        <v>0.15</v>
      </c>
      <c r="C11" s="13">
        <f t="shared" ref="C11:C60" si="4">IF(ISBLANK(B11),"",1-(1-A11)^(1/$B$2))</f>
        <v>0.1613227049189162</v>
      </c>
      <c r="D11" s="4">
        <f t="shared" ref="D11:D60" si="5">IF(ISBLANK(B11),"",1/($B$2)*(1-A11)^(1/$B$2-1))</f>
        <v>0.53802430807424695</v>
      </c>
      <c r="E11" s="4">
        <f t="shared" ref="E11:E60" si="6">IF(ISBLANK(B11),"",1/SQRT(1+$G$4^2*D11^2))</f>
        <v>0.88063177660279535</v>
      </c>
      <c r="F11" s="4">
        <f t="shared" ref="F11:F60" si="7">IF(ISBLANK(B11),"",E11*(B11-C11))</f>
        <v>-9.9711337486943913E-3</v>
      </c>
      <c r="G11" s="5">
        <f t="shared" ref="G11:G60" si="8">IF(ISBLANK(B11),"",(1-A11)^(1/$B$2)*LN(1-A11)*(-1/$B$2^2))</f>
        <v>6.247179014004358E-2</v>
      </c>
      <c r="J11" s="16"/>
      <c r="K11" s="7"/>
      <c r="O11" s="13">
        <v>0.02</v>
      </c>
      <c r="P11" s="4">
        <f t="shared" si="0"/>
        <v>0.98</v>
      </c>
      <c r="Q11" s="49">
        <f t="shared" si="1"/>
        <v>8.5173482238204423E-3</v>
      </c>
      <c r="R11" s="18">
        <f t="shared" si="2"/>
        <v>7.7888458826671503E-3</v>
      </c>
      <c r="S11" s="22">
        <f t="shared" si="3"/>
        <v>9.3961865089904339E-3</v>
      </c>
    </row>
    <row r="12" spans="1:21" ht="15" thickBot="1" x14ac:dyDescent="0.4">
      <c r="A12" s="29">
        <v>0.7</v>
      </c>
      <c r="B12" s="28">
        <v>0.37</v>
      </c>
      <c r="C12" s="13">
        <f t="shared" si="4"/>
        <v>0.39936160353827665</v>
      </c>
      <c r="D12" s="4">
        <f t="shared" si="5"/>
        <v>0.84770117304938097</v>
      </c>
      <c r="E12" s="4">
        <f t="shared" si="6"/>
        <v>0.76280396199503953</v>
      </c>
      <c r="F12" s="4">
        <f t="shared" si="7"/>
        <v>-2.2397147509525008E-2</v>
      </c>
      <c r="G12" s="5">
        <f t="shared" si="8"/>
        <v>0.12963780328054056</v>
      </c>
      <c r="J12" s="33" t="s">
        <v>25</v>
      </c>
      <c r="K12" s="32"/>
      <c r="O12" s="13">
        <v>0.03</v>
      </c>
      <c r="P12" s="4">
        <f t="shared" si="0"/>
        <v>0.97</v>
      </c>
      <c r="Q12" s="49">
        <f t="shared" si="1"/>
        <v>1.281362859648949E-2</v>
      </c>
      <c r="R12" s="18">
        <f t="shared" si="2"/>
        <v>1.1719835963550973E-2</v>
      </c>
      <c r="S12" s="22">
        <f t="shared" si="3"/>
        <v>1.4132596674850673E-2</v>
      </c>
    </row>
    <row r="13" spans="1:21" x14ac:dyDescent="0.35">
      <c r="A13" s="29">
        <v>0.99</v>
      </c>
      <c r="B13" s="28">
        <v>0.99</v>
      </c>
      <c r="C13" s="13">
        <f t="shared" si="4"/>
        <v>0.85770166538767112</v>
      </c>
      <c r="D13" s="4">
        <f t="shared" si="5"/>
        <v>6.0249127870165182</v>
      </c>
      <c r="E13" s="4">
        <f t="shared" si="6"/>
        <v>0.16373746548412643</v>
      </c>
      <c r="F13" s="4">
        <f t="shared" si="7"/>
        <v>2.1662193997193609E-2</v>
      </c>
      <c r="G13" s="5">
        <f t="shared" si="8"/>
        <v>0.11747552550356426</v>
      </c>
      <c r="J13" s="21">
        <f>1/J10</f>
        <v>11.527231375159502</v>
      </c>
      <c r="K13" s="19"/>
      <c r="O13" s="13">
        <v>0.04</v>
      </c>
      <c r="P13" s="4">
        <f t="shared" si="0"/>
        <v>0.96</v>
      </c>
      <c r="Q13" s="49">
        <f t="shared" si="1"/>
        <v>1.7135524114539002E-2</v>
      </c>
      <c r="R13" s="18">
        <f t="shared" si="2"/>
        <v>1.5675745725325485E-2</v>
      </c>
      <c r="S13" s="22">
        <f t="shared" si="3"/>
        <v>1.8895090456454433E-2</v>
      </c>
    </row>
    <row r="14" spans="1:21" ht="15" thickBot="1" x14ac:dyDescent="0.4">
      <c r="A14" s="29">
        <v>0.27</v>
      </c>
      <c r="B14" s="28">
        <v>0.11</v>
      </c>
      <c r="C14" s="13">
        <f t="shared" si="4"/>
        <v>0.12475248479492307</v>
      </c>
      <c r="D14" s="4">
        <f t="shared" si="5"/>
        <v>0.5076436683140465</v>
      </c>
      <c r="E14" s="4">
        <f t="shared" si="6"/>
        <v>0.89168427531478034</v>
      </c>
      <c r="F14" s="4">
        <f t="shared" si="7"/>
        <v>-1.3154558713453291E-2</v>
      </c>
      <c r="G14" s="5">
        <f t="shared" si="8"/>
        <v>4.937923438913424E-2</v>
      </c>
      <c r="J14" s="16"/>
      <c r="K14" s="7"/>
      <c r="O14" s="13">
        <v>0.05</v>
      </c>
      <c r="P14" s="4">
        <f t="shared" si="0"/>
        <v>0.95</v>
      </c>
      <c r="Q14" s="49">
        <f t="shared" si="1"/>
        <v>2.1483456734452178E-2</v>
      </c>
      <c r="R14" s="18">
        <f t="shared" si="2"/>
        <v>1.9656995213797601E-2</v>
      </c>
      <c r="S14" s="22">
        <f t="shared" si="3"/>
        <v>2.3684085469228067E-2</v>
      </c>
    </row>
    <row r="15" spans="1:21" x14ac:dyDescent="0.35">
      <c r="A15" s="29">
        <v>0.36</v>
      </c>
      <c r="B15" s="28">
        <v>0.21</v>
      </c>
      <c r="C15" s="13">
        <f t="shared" si="4"/>
        <v>0.17217872554994629</v>
      </c>
      <c r="D15" s="4">
        <f t="shared" si="5"/>
        <v>0.54765563000375872</v>
      </c>
      <c r="E15" s="4">
        <f t="shared" si="6"/>
        <v>0.87708275032796423</v>
      </c>
      <c r="F15" s="4">
        <f t="shared" si="7"/>
        <v>3.3172387415561867E-2</v>
      </c>
      <c r="G15" s="5">
        <f t="shared" si="8"/>
        <v>6.6229704025340841E-2</v>
      </c>
      <c r="O15" s="13">
        <v>0.06</v>
      </c>
      <c r="P15" s="4">
        <f t="shared" si="0"/>
        <v>0.94</v>
      </c>
      <c r="Q15" s="49">
        <f t="shared" si="1"/>
        <v>2.5857859892431834E-2</v>
      </c>
      <c r="R15" s="18">
        <f t="shared" si="2"/>
        <v>2.3664016065974791E-2</v>
      </c>
      <c r="S15" s="22">
        <f t="shared" si="3"/>
        <v>2.8500010494084349E-2</v>
      </c>
    </row>
    <row r="16" spans="1:21" x14ac:dyDescent="0.35">
      <c r="A16" s="29">
        <v>0.83</v>
      </c>
      <c r="B16" s="28">
        <v>0.5</v>
      </c>
      <c r="C16" s="13">
        <f t="shared" si="4"/>
        <v>0.52774996037646305</v>
      </c>
      <c r="D16" s="4">
        <f t="shared" si="5"/>
        <v>1.176180646497299</v>
      </c>
      <c r="E16" s="4">
        <f t="shared" si="6"/>
        <v>0.64774109228661392</v>
      </c>
      <c r="F16" s="4">
        <f t="shared" si="7"/>
        <v>-1.797478964516043E-2</v>
      </c>
      <c r="G16" s="5">
        <f t="shared" si="8"/>
        <v>0.15001235800845439</v>
      </c>
      <c r="O16" s="13">
        <v>7.0000000000000007E-2</v>
      </c>
      <c r="P16" s="4">
        <f t="shared" si="0"/>
        <v>0.92999999999999994</v>
      </c>
      <c r="Q16" s="49">
        <f t="shared" si="1"/>
        <v>3.0259178942562137E-2</v>
      </c>
      <c r="R16" s="18">
        <f t="shared" si="2"/>
        <v>2.7697251957065294E-2</v>
      </c>
      <c r="S16" s="22">
        <f t="shared" si="3"/>
        <v>3.334330589826151E-2</v>
      </c>
    </row>
    <row r="17" spans="1:19" x14ac:dyDescent="0.35">
      <c r="A17" s="29">
        <v>0.95</v>
      </c>
      <c r="B17" s="28">
        <v>0.84</v>
      </c>
      <c r="C17" s="13">
        <f t="shared" si="4"/>
        <v>0.71871680850047648</v>
      </c>
      <c r="D17" s="4">
        <f t="shared" si="5"/>
        <v>2.381906579378144</v>
      </c>
      <c r="E17" s="4">
        <f t="shared" si="6"/>
        <v>0.38710060710964356</v>
      </c>
      <c r="F17" s="4">
        <f t="shared" si="7"/>
        <v>4.6948797061660705E-2</v>
      </c>
      <c r="G17" s="5">
        <f t="shared" si="8"/>
        <v>0.15105971949372052</v>
      </c>
      <c r="O17" s="13">
        <v>0.08</v>
      </c>
      <c r="P17" s="4">
        <f t="shared" si="0"/>
        <v>0.92</v>
      </c>
      <c r="Q17" s="49">
        <f t="shared" si="1"/>
        <v>3.4687871616600696E-2</v>
      </c>
      <c r="R17" s="18">
        <f t="shared" si="2"/>
        <v>3.1757159069724761E-2</v>
      </c>
      <c r="S17" s="22">
        <f t="shared" si="3"/>
        <v>3.8214424076734921E-2</v>
      </c>
    </row>
    <row r="18" spans="1:19" x14ac:dyDescent="0.35">
      <c r="A18" s="29"/>
      <c r="B18" s="28"/>
      <c r="C18" s="13" t="str">
        <f t="shared" si="4"/>
        <v/>
      </c>
      <c r="D18" s="4" t="str">
        <f t="shared" si="5"/>
        <v/>
      </c>
      <c r="E18" s="4" t="str">
        <f t="shared" si="6"/>
        <v/>
      </c>
      <c r="F18" s="4" t="str">
        <f t="shared" si="7"/>
        <v/>
      </c>
      <c r="G18" s="5" t="str">
        <f t="shared" si="8"/>
        <v/>
      </c>
      <c r="O18" s="13">
        <v>0.09</v>
      </c>
      <c r="P18" s="4">
        <f t="shared" si="0"/>
        <v>0.91</v>
      </c>
      <c r="Q18" s="49">
        <f t="shared" si="1"/>
        <v>3.9144408506717632E-2</v>
      </c>
      <c r="R18" s="18">
        <f t="shared" si="2"/>
        <v>3.5844206586911675E-2</v>
      </c>
      <c r="S18" s="22">
        <f t="shared" si="3"/>
        <v>4.3113829915440771E-2</v>
      </c>
    </row>
    <row r="19" spans="1:19" x14ac:dyDescent="0.35">
      <c r="A19" s="29"/>
      <c r="B19" s="28"/>
      <c r="C19" s="13" t="str">
        <f t="shared" si="4"/>
        <v/>
      </c>
      <c r="D19" s="4" t="str">
        <f t="shared" si="5"/>
        <v/>
      </c>
      <c r="E19" s="4" t="str">
        <f t="shared" si="6"/>
        <v/>
      </c>
      <c r="F19" s="4" t="str">
        <f t="shared" si="7"/>
        <v/>
      </c>
      <c r="G19" s="5" t="str">
        <f t="shared" si="8"/>
        <v/>
      </c>
      <c r="O19" s="13">
        <v>0.1</v>
      </c>
      <c r="P19" s="4">
        <f t="shared" si="0"/>
        <v>0.9</v>
      </c>
      <c r="Q19" s="49">
        <f t="shared" si="1"/>
        <v>4.3629273572591165E-2</v>
      </c>
      <c r="R19" s="18">
        <f t="shared" si="2"/>
        <v>3.9958877209813726E-2</v>
      </c>
      <c r="S19" s="22">
        <f t="shared" si="3"/>
        <v>4.804200127764191E-2</v>
      </c>
    </row>
    <row r="20" spans="1:19" x14ac:dyDescent="0.35">
      <c r="A20" s="29"/>
      <c r="B20" s="28"/>
      <c r="C20" s="13" t="str">
        <f t="shared" si="4"/>
        <v/>
      </c>
      <c r="D20" s="4" t="str">
        <f t="shared" si="5"/>
        <v/>
      </c>
      <c r="E20" s="4" t="str">
        <f t="shared" si="6"/>
        <v/>
      </c>
      <c r="F20" s="4" t="str">
        <f t="shared" si="7"/>
        <v/>
      </c>
      <c r="G20" s="5" t="str">
        <f t="shared" si="8"/>
        <v/>
      </c>
      <c r="O20" s="13">
        <v>0.11</v>
      </c>
      <c r="P20" s="4">
        <f t="shared" si="0"/>
        <v>0.89</v>
      </c>
      <c r="Q20" s="49">
        <f t="shared" si="1"/>
        <v>4.8142964674374733E-2</v>
      </c>
      <c r="R20" s="18">
        <f t="shared" si="2"/>
        <v>4.4101667702411973E-2</v>
      </c>
      <c r="S20" s="22">
        <f t="shared" si="3"/>
        <v>5.2999429514864804E-2</v>
      </c>
    </row>
    <row r="21" spans="1:19" x14ac:dyDescent="0.35">
      <c r="A21" s="29"/>
      <c r="B21" s="28"/>
      <c r="C21" s="13" t="str">
        <f t="shared" si="4"/>
        <v/>
      </c>
      <c r="D21" s="4" t="str">
        <f t="shared" si="5"/>
        <v/>
      </c>
      <c r="E21" s="4" t="str">
        <f t="shared" si="6"/>
        <v/>
      </c>
      <c r="F21" s="4" t="str">
        <f t="shared" si="7"/>
        <v/>
      </c>
      <c r="G21" s="5" t="str">
        <f t="shared" si="8"/>
        <v/>
      </c>
      <c r="O21" s="13">
        <v>0.12</v>
      </c>
      <c r="P21" s="4">
        <f t="shared" si="0"/>
        <v>0.88</v>
      </c>
      <c r="Q21" s="49">
        <f t="shared" si="1"/>
        <v>5.268599413316255E-2</v>
      </c>
      <c r="R21" s="18">
        <f t="shared" si="2"/>
        <v>4.8273089464371255E-2</v>
      </c>
      <c r="S21" s="22">
        <f t="shared" si="3"/>
        <v>5.7986620003937395E-2</v>
      </c>
    </row>
    <row r="22" spans="1:19" x14ac:dyDescent="0.35">
      <c r="A22" s="29"/>
      <c r="B22" s="28"/>
      <c r="C22" s="13" t="str">
        <f t="shared" si="4"/>
        <v/>
      </c>
      <c r="D22" s="4" t="str">
        <f t="shared" si="5"/>
        <v/>
      </c>
      <c r="E22" s="4" t="str">
        <f t="shared" si="6"/>
        <v/>
      </c>
      <c r="F22" s="4" t="str">
        <f t="shared" si="7"/>
        <v/>
      </c>
      <c r="G22" s="5" t="str">
        <f t="shared" si="8"/>
        <v/>
      </c>
      <c r="O22" s="13">
        <v>0.13</v>
      </c>
      <c r="P22" s="4">
        <f t="shared" si="0"/>
        <v>0.87</v>
      </c>
      <c r="Q22" s="49">
        <f t="shared" si="1"/>
        <v>5.725888932069978E-2</v>
      </c>
      <c r="R22" s="18">
        <f t="shared" si="2"/>
        <v>5.2473669134068035E-2</v>
      </c>
      <c r="S22" s="22">
        <f t="shared" si="3"/>
        <v>6.3004092711775428E-2</v>
      </c>
    </row>
    <row r="23" spans="1:19" x14ac:dyDescent="0.35">
      <c r="A23" s="29"/>
      <c r="B23" s="28"/>
      <c r="C23" s="13" t="str">
        <f t="shared" si="4"/>
        <v/>
      </c>
      <c r="D23" s="4" t="str">
        <f t="shared" si="5"/>
        <v/>
      </c>
      <c r="E23" s="4" t="str">
        <f t="shared" si="6"/>
        <v/>
      </c>
      <c r="F23" s="4" t="str">
        <f t="shared" si="7"/>
        <v/>
      </c>
      <c r="G23" s="5" t="str">
        <f t="shared" si="8"/>
        <v/>
      </c>
      <c r="O23" s="13">
        <v>0.14000000000000001</v>
      </c>
      <c r="P23" s="4">
        <f t="shared" si="0"/>
        <v>0.86</v>
      </c>
      <c r="Q23" s="49">
        <f t="shared" si="1"/>
        <v>6.1862193280222355E-2</v>
      </c>
      <c r="R23" s="18">
        <f t="shared" si="2"/>
        <v>5.6703949223709027E-2</v>
      </c>
      <c r="S23" s="22">
        <f t="shared" si="3"/>
        <v>6.8052382789687171E-2</v>
      </c>
    </row>
    <row r="24" spans="1:19" x14ac:dyDescent="0.35">
      <c r="A24" s="29"/>
      <c r="B24" s="28"/>
      <c r="C24" s="13" t="str">
        <f t="shared" si="4"/>
        <v/>
      </c>
      <c r="D24" s="4" t="str">
        <f t="shared" si="5"/>
        <v/>
      </c>
      <c r="E24" s="4" t="str">
        <f t="shared" si="6"/>
        <v/>
      </c>
      <c r="F24" s="4" t="str">
        <f t="shared" si="7"/>
        <v/>
      </c>
      <c r="G24" s="5" t="str">
        <f t="shared" si="8"/>
        <v/>
      </c>
      <c r="O24" s="13">
        <v>0.15</v>
      </c>
      <c r="P24" s="4">
        <f t="shared" si="0"/>
        <v>0.85</v>
      </c>
      <c r="Q24" s="49">
        <f t="shared" si="1"/>
        <v>6.6496465380447289E-2</v>
      </c>
      <c r="R24" s="18">
        <f t="shared" si="2"/>
        <v>6.0964488788640803E-2</v>
      </c>
      <c r="S24" s="22">
        <f t="shared" si="3"/>
        <v>7.3132041199101327E-2</v>
      </c>
    </row>
    <row r="25" spans="1:19" x14ac:dyDescent="0.35">
      <c r="A25" s="29"/>
      <c r="B25" s="28"/>
      <c r="C25" s="13" t="str">
        <f t="shared" si="4"/>
        <v/>
      </c>
      <c r="D25" s="4" t="str">
        <f t="shared" si="5"/>
        <v/>
      </c>
      <c r="E25" s="4" t="str">
        <f t="shared" si="6"/>
        <v/>
      </c>
      <c r="F25" s="4" t="str">
        <f t="shared" si="7"/>
        <v/>
      </c>
      <c r="G25" s="5" t="str">
        <f t="shared" si="8"/>
        <v/>
      </c>
      <c r="O25" s="13">
        <v>0.16</v>
      </c>
      <c r="P25" s="4">
        <f t="shared" si="0"/>
        <v>0.84</v>
      </c>
      <c r="Q25" s="49">
        <f t="shared" si="1"/>
        <v>7.1162282004900046E-2</v>
      </c>
      <c r="R25" s="18">
        <f t="shared" si="2"/>
        <v>6.5255864133117902E-2</v>
      </c>
      <c r="S25" s="22">
        <f t="shared" si="3"/>
        <v>7.8243635370771059E-2</v>
      </c>
    </row>
    <row r="26" spans="1:19" x14ac:dyDescent="0.35">
      <c r="A26" s="29"/>
      <c r="B26" s="28"/>
      <c r="C26" s="13" t="str">
        <f t="shared" si="4"/>
        <v/>
      </c>
      <c r="D26" s="4" t="str">
        <f t="shared" si="5"/>
        <v/>
      </c>
      <c r="E26" s="4" t="str">
        <f t="shared" si="6"/>
        <v/>
      </c>
      <c r="F26" s="4" t="str">
        <f t="shared" si="7"/>
        <v/>
      </c>
      <c r="G26" s="5" t="str">
        <f t="shared" si="8"/>
        <v/>
      </c>
      <c r="O26" s="13">
        <v>0.17</v>
      </c>
      <c r="P26" s="4">
        <f t="shared" si="0"/>
        <v>0.83</v>
      </c>
      <c r="Q26" s="49">
        <f t="shared" si="1"/>
        <v>7.5860237278930653E-2</v>
      </c>
      <c r="R26" s="18">
        <f t="shared" si="2"/>
        <v>6.9578669554974826E-2</v>
      </c>
      <c r="S26" s="22">
        <f t="shared" si="3"/>
        <v>8.3387749899664798E-2</v>
      </c>
    </row>
    <row r="27" spans="1:19" x14ac:dyDescent="0.35">
      <c r="A27" s="29"/>
      <c r="B27" s="28"/>
      <c r="C27" s="13" t="str">
        <f t="shared" si="4"/>
        <v/>
      </c>
      <c r="D27" s="4" t="str">
        <f t="shared" si="5"/>
        <v/>
      </c>
      <c r="E27" s="4" t="str">
        <f t="shared" si="6"/>
        <v/>
      </c>
      <c r="F27" s="4" t="str">
        <f t="shared" si="7"/>
        <v/>
      </c>
      <c r="G27" s="5" t="str">
        <f t="shared" si="8"/>
        <v/>
      </c>
      <c r="O27" s="13">
        <v>0.18</v>
      </c>
      <c r="P27" s="4">
        <f t="shared" si="0"/>
        <v>0.82000000000000006</v>
      </c>
      <c r="Q27" s="49">
        <f t="shared" si="1"/>
        <v>8.0590943836961082E-2</v>
      </c>
      <c r="R27" s="18">
        <f t="shared" si="2"/>
        <v>7.3933518131841347E-2</v>
      </c>
      <c r="S27" s="22">
        <f t="shared" si="3"/>
        <v>8.8564987277932272E-2</v>
      </c>
    </row>
    <row r="28" spans="1:19" x14ac:dyDescent="0.35">
      <c r="A28" s="29"/>
      <c r="B28" s="28"/>
      <c r="C28" s="13" t="str">
        <f t="shared" si="4"/>
        <v/>
      </c>
      <c r="D28" s="4" t="str">
        <f t="shared" si="5"/>
        <v/>
      </c>
      <c r="E28" s="4" t="str">
        <f t="shared" si="6"/>
        <v/>
      </c>
      <c r="F28" s="4" t="str">
        <f t="shared" si="7"/>
        <v/>
      </c>
      <c r="G28" s="5" t="str">
        <f t="shared" si="8"/>
        <v/>
      </c>
      <c r="O28" s="13">
        <v>0.19</v>
      </c>
      <c r="P28" s="4">
        <f t="shared" si="0"/>
        <v>0.81</v>
      </c>
      <c r="Q28" s="49">
        <f t="shared" si="1"/>
        <v>8.5355033632710242E-2</v>
      </c>
      <c r="R28" s="18">
        <f t="shared" si="2"/>
        <v>7.8321042551758535E-2</v>
      </c>
      <c r="S28" s="22">
        <f t="shared" si="3"/>
        <v>9.377596866852278E-2</v>
      </c>
    </row>
    <row r="29" spans="1:19" x14ac:dyDescent="0.35">
      <c r="A29" s="29"/>
      <c r="B29" s="28"/>
      <c r="C29" s="13" t="str">
        <f t="shared" si="4"/>
        <v/>
      </c>
      <c r="D29" s="4" t="str">
        <f t="shared" si="5"/>
        <v/>
      </c>
      <c r="E29" s="4" t="str">
        <f t="shared" si="6"/>
        <v/>
      </c>
      <c r="F29" s="4" t="str">
        <f t="shared" si="7"/>
        <v/>
      </c>
      <c r="G29" s="5" t="str">
        <f t="shared" si="8"/>
        <v/>
      </c>
      <c r="O29" s="13">
        <v>0.2</v>
      </c>
      <c r="P29" s="4">
        <f t="shared" si="0"/>
        <v>0.8</v>
      </c>
      <c r="Q29" s="49">
        <f t="shared" si="1"/>
        <v>9.015315879536423E-2</v>
      </c>
      <c r="R29" s="18">
        <f t="shared" si="2"/>
        <v>8.2741895991281234E-2</v>
      </c>
      <c r="S29" s="22">
        <f t="shared" si="3"/>
        <v>9.9021334722240506E-2</v>
      </c>
    </row>
    <row r="30" spans="1:19" x14ac:dyDescent="0.35">
      <c r="A30" s="29"/>
      <c r="B30" s="28"/>
      <c r="C30" s="13" t="str">
        <f t="shared" si="4"/>
        <v/>
      </c>
      <c r="D30" s="4" t="str">
        <f t="shared" si="5"/>
        <v/>
      </c>
      <c r="E30" s="4" t="str">
        <f t="shared" si="6"/>
        <v/>
      </c>
      <c r="F30" s="4" t="str">
        <f t="shared" si="7"/>
        <v/>
      </c>
      <c r="G30" s="5" t="str">
        <f t="shared" si="8"/>
        <v/>
      </c>
      <c r="O30" s="13">
        <v>0.21</v>
      </c>
      <c r="P30" s="4">
        <f t="shared" si="0"/>
        <v>0.79</v>
      </c>
      <c r="Q30" s="49">
        <f t="shared" si="1"/>
        <v>9.4985992534909691E-2</v>
      </c>
      <c r="R30" s="18">
        <f t="shared" si="2"/>
        <v>8.7196753044414099E-2</v>
      </c>
      <c r="S30" s="22">
        <f t="shared" si="3"/>
        <v>0.10430174644125456</v>
      </c>
    </row>
    <row r="31" spans="1:19" x14ac:dyDescent="0.35">
      <c r="A31" s="29"/>
      <c r="B31" s="28"/>
      <c r="C31" s="13" t="str">
        <f t="shared" si="4"/>
        <v/>
      </c>
      <c r="D31" s="4" t="str">
        <f t="shared" si="5"/>
        <v/>
      </c>
      <c r="E31" s="4" t="str">
        <f t="shared" si="6"/>
        <v/>
      </c>
      <c r="F31" s="4" t="str">
        <f t="shared" si="7"/>
        <v/>
      </c>
      <c r="G31" s="5" t="str">
        <f t="shared" si="8"/>
        <v/>
      </c>
      <c r="O31" s="13">
        <v>0.22</v>
      </c>
      <c r="P31" s="4">
        <f t="shared" si="0"/>
        <v>0.78</v>
      </c>
      <c r="Q31" s="49">
        <f t="shared" si="1"/>
        <v>9.9854230100111296E-2</v>
      </c>
      <c r="R31" s="18">
        <f t="shared" si="2"/>
        <v>9.1686310706006968E-2</v>
      </c>
      <c r="S31" s="22">
        <f t="shared" si="3"/>
        <v>0.10961788609232492</v>
      </c>
    </row>
    <row r="32" spans="1:19" x14ac:dyDescent="0.35">
      <c r="A32" s="29"/>
      <c r="B32" s="28"/>
      <c r="C32" s="13" t="str">
        <f t="shared" si="4"/>
        <v/>
      </c>
      <c r="D32" s="4" t="str">
        <f t="shared" si="5"/>
        <v/>
      </c>
      <c r="E32" s="4" t="str">
        <f t="shared" si="6"/>
        <v/>
      </c>
      <c r="F32" s="4" t="str">
        <f t="shared" si="7"/>
        <v/>
      </c>
      <c r="G32" s="5" t="str">
        <f t="shared" si="8"/>
        <v/>
      </c>
      <c r="O32" s="13">
        <v>0.23</v>
      </c>
      <c r="P32" s="4">
        <f t="shared" si="0"/>
        <v>0.77</v>
      </c>
      <c r="Q32" s="49">
        <f t="shared" si="1"/>
        <v>0.10475858979291242</v>
      </c>
      <c r="R32" s="18">
        <f t="shared" si="2"/>
        <v>9.6211289413543288E-2</v>
      </c>
      <c r="S32" s="22">
        <f t="shared" si="3"/>
        <v>0.11497045817328666</v>
      </c>
    </row>
    <row r="33" spans="1:19" x14ac:dyDescent="0.35">
      <c r="A33" s="29"/>
      <c r="B33" s="28"/>
      <c r="C33" s="13" t="str">
        <f t="shared" si="4"/>
        <v/>
      </c>
      <c r="D33" s="4" t="str">
        <f t="shared" si="5"/>
        <v/>
      </c>
      <c r="E33" s="4" t="str">
        <f t="shared" si="6"/>
        <v/>
      </c>
      <c r="F33" s="4" t="str">
        <f t="shared" si="7"/>
        <v/>
      </c>
      <c r="G33" s="5" t="str">
        <f t="shared" si="8"/>
        <v/>
      </c>
      <c r="O33" s="13">
        <v>0.24</v>
      </c>
      <c r="P33" s="4">
        <f t="shared" si="0"/>
        <v>0.76</v>
      </c>
      <c r="Q33" s="49">
        <f t="shared" si="1"/>
        <v>0.10969981404336204</v>
      </c>
      <c r="R33" s="18">
        <f t="shared" si="2"/>
        <v>0.10077243415159765</v>
      </c>
      <c r="S33" s="22">
        <f t="shared" si="3"/>
        <v>0.12036019043663004</v>
      </c>
    </row>
    <row r="34" spans="1:19" x14ac:dyDescent="0.35">
      <c r="A34" s="29"/>
      <c r="B34" s="28"/>
      <c r="C34" s="13" t="str">
        <f t="shared" si="4"/>
        <v/>
      </c>
      <c r="D34" s="4" t="str">
        <f t="shared" si="5"/>
        <v/>
      </c>
      <c r="E34" s="4" t="str">
        <f t="shared" si="6"/>
        <v/>
      </c>
      <c r="F34" s="4" t="str">
        <f t="shared" si="7"/>
        <v/>
      </c>
      <c r="G34" s="5" t="str">
        <f t="shared" si="8"/>
        <v/>
      </c>
      <c r="O34" s="13">
        <v>0.25</v>
      </c>
      <c r="P34" s="4">
        <f t="shared" si="0"/>
        <v>0.75</v>
      </c>
      <c r="Q34" s="49">
        <f t="shared" si="1"/>
        <v>0.11467867054952485</v>
      </c>
      <c r="R34" s="18">
        <f t="shared" si="2"/>
        <v>0.10537051562360888</v>
      </c>
      <c r="S34" s="22">
        <f t="shared" si="3"/>
        <v>0.1257878349743502</v>
      </c>
    </row>
    <row r="35" spans="1:19" x14ac:dyDescent="0.35">
      <c r="A35" s="29"/>
      <c r="B35" s="28"/>
      <c r="C35" s="13" t="str">
        <f t="shared" si="4"/>
        <v/>
      </c>
      <c r="D35" s="4" t="str">
        <f t="shared" si="5"/>
        <v/>
      </c>
      <c r="E35" s="4" t="str">
        <f t="shared" si="6"/>
        <v/>
      </c>
      <c r="F35" s="4" t="str">
        <f t="shared" si="7"/>
        <v/>
      </c>
      <c r="G35" s="5" t="str">
        <f t="shared" si="8"/>
        <v/>
      </c>
      <c r="O35" s="13">
        <v>0.26</v>
      </c>
      <c r="P35" s="4">
        <f t="shared" si="0"/>
        <v>0.74</v>
      </c>
      <c r="Q35" s="49">
        <f t="shared" si="1"/>
        <v>0.11969595348722728</v>
      </c>
      <c r="R35" s="18">
        <f t="shared" si="2"/>
        <v>0.11000633149602779</v>
      </c>
      <c r="S35" s="22">
        <f t="shared" si="3"/>
        <v>0.13125416936860235</v>
      </c>
    </row>
    <row r="36" spans="1:19" x14ac:dyDescent="0.35">
      <c r="A36" s="29"/>
      <c r="B36" s="28"/>
      <c r="C36" s="13" t="str">
        <f t="shared" si="4"/>
        <v/>
      </c>
      <c r="D36" s="4" t="str">
        <f t="shared" si="5"/>
        <v/>
      </c>
      <c r="E36" s="4" t="str">
        <f t="shared" si="6"/>
        <v/>
      </c>
      <c r="F36" s="4" t="str">
        <f t="shared" si="7"/>
        <v/>
      </c>
      <c r="G36" s="5" t="str">
        <f t="shared" si="8"/>
        <v/>
      </c>
      <c r="O36" s="13">
        <v>0.27</v>
      </c>
      <c r="P36" s="4">
        <f t="shared" si="0"/>
        <v>0.73</v>
      </c>
      <c r="Q36" s="49">
        <f t="shared" si="1"/>
        <v>0.12475248479492307</v>
      </c>
      <c r="R36" s="18">
        <f t="shared" si="2"/>
        <v>0.1146807077203531</v>
      </c>
      <c r="S36" s="22">
        <f t="shared" si="3"/>
        <v>0.13675999791310045</v>
      </c>
    </row>
    <row r="37" spans="1:19" x14ac:dyDescent="0.35">
      <c r="A37" s="29"/>
      <c r="B37" s="28"/>
      <c r="C37" s="13" t="str">
        <f t="shared" si="4"/>
        <v/>
      </c>
      <c r="D37" s="4" t="str">
        <f t="shared" si="5"/>
        <v/>
      </c>
      <c r="E37" s="4" t="str">
        <f t="shared" si="6"/>
        <v/>
      </c>
      <c r="F37" s="4" t="str">
        <f t="shared" si="7"/>
        <v/>
      </c>
      <c r="G37" s="5" t="str">
        <f t="shared" si="8"/>
        <v/>
      </c>
      <c r="O37" s="13">
        <v>0.28000000000000003</v>
      </c>
      <c r="P37" s="4">
        <f t="shared" si="0"/>
        <v>0.72</v>
      </c>
      <c r="Q37" s="49">
        <f t="shared" si="1"/>
        <v>0.12984911553943923</v>
      </c>
      <c r="R37" s="18">
        <f t="shared" si="2"/>
        <v>0.11939449993907225</v>
      </c>
      <c r="S37" s="22">
        <f t="shared" si="3"/>
        <v>0.14230615291064275</v>
      </c>
    </row>
    <row r="38" spans="1:19" x14ac:dyDescent="0.35">
      <c r="A38" s="29"/>
      <c r="B38" s="28"/>
      <c r="C38" s="13" t="str">
        <f t="shared" si="4"/>
        <v/>
      </c>
      <c r="D38" s="4" t="str">
        <f t="shared" si="5"/>
        <v/>
      </c>
      <c r="E38" s="4" t="str">
        <f t="shared" si="6"/>
        <v/>
      </c>
      <c r="F38" s="4" t="str">
        <f t="shared" si="7"/>
        <v/>
      </c>
      <c r="G38" s="5" t="str">
        <f t="shared" si="8"/>
        <v/>
      </c>
      <c r="O38" s="13">
        <v>0.28999999999999998</v>
      </c>
      <c r="P38" s="4">
        <f t="shared" si="0"/>
        <v>0.71</v>
      </c>
      <c r="Q38" s="49">
        <f t="shared" si="1"/>
        <v>0.1349867273688955</v>
      </c>
      <c r="R38" s="18">
        <f t="shared" si="2"/>
        <v>0.12414859498207276</v>
      </c>
      <c r="S38" s="22">
        <f t="shared" si="3"/>
        <v>0.14789349605263502</v>
      </c>
    </row>
    <row r="39" spans="1:19" x14ac:dyDescent="0.35">
      <c r="A39" s="29"/>
      <c r="B39" s="28"/>
      <c r="C39" s="13" t="str">
        <f t="shared" si="4"/>
        <v/>
      </c>
      <c r="D39" s="4" t="str">
        <f t="shared" si="5"/>
        <v/>
      </c>
      <c r="E39" s="4" t="str">
        <f t="shared" si="6"/>
        <v/>
      </c>
      <c r="F39" s="4" t="str">
        <f t="shared" si="7"/>
        <v/>
      </c>
      <c r="G39" s="5" t="str">
        <f t="shared" si="8"/>
        <v/>
      </c>
      <c r="O39" s="13">
        <v>0.3</v>
      </c>
      <c r="P39" s="4">
        <f t="shared" si="0"/>
        <v>0.7</v>
      </c>
      <c r="Q39" s="49">
        <f t="shared" si="1"/>
        <v>0.14016623405967066</v>
      </c>
      <c r="R39" s="18">
        <f t="shared" si="2"/>
        <v>0.12894391246071291</v>
      </c>
      <c r="S39" s="22">
        <f t="shared" si="3"/>
        <v>0.15352291988702749</v>
      </c>
    </row>
    <row r="40" spans="1:19" x14ac:dyDescent="0.35">
      <c r="A40" s="29"/>
      <c r="B40" s="28"/>
      <c r="C40" s="13" t="str">
        <f t="shared" si="4"/>
        <v/>
      </c>
      <c r="D40" s="4" t="str">
        <f t="shared" si="5"/>
        <v/>
      </c>
      <c r="E40" s="4" t="str">
        <f t="shared" si="6"/>
        <v/>
      </c>
      <c r="F40" s="4" t="str">
        <f t="shared" si="7"/>
        <v/>
      </c>
      <c r="G40" s="5" t="str">
        <f t="shared" si="8"/>
        <v/>
      </c>
      <c r="O40" s="13">
        <v>0.31</v>
      </c>
      <c r="P40" s="4">
        <f t="shared" si="0"/>
        <v>0.69</v>
      </c>
      <c r="Q40" s="49">
        <f t="shared" si="1"/>
        <v>0.14538858316494119</v>
      </c>
      <c r="R40" s="18">
        <f t="shared" si="2"/>
        <v>0.13378140646741588</v>
      </c>
      <c r="S40" s="22">
        <f t="shared" si="3"/>
        <v>0.15919534938168112</v>
      </c>
    </row>
    <row r="41" spans="1:19" x14ac:dyDescent="0.35">
      <c r="A41" s="29"/>
      <c r="B41" s="28"/>
      <c r="C41" s="13" t="str">
        <f t="shared" si="4"/>
        <v/>
      </c>
      <c r="D41" s="4" t="str">
        <f t="shared" si="5"/>
        <v/>
      </c>
      <c r="E41" s="4" t="str">
        <f t="shared" si="6"/>
        <v/>
      </c>
      <c r="F41" s="4" t="str">
        <f t="shared" si="7"/>
        <v/>
      </c>
      <c r="G41" s="5" t="str">
        <f t="shared" si="8"/>
        <v/>
      </c>
      <c r="O41" s="13">
        <v>0.32</v>
      </c>
      <c r="P41" s="4">
        <f t="shared" si="0"/>
        <v>0.67999999999999994</v>
      </c>
      <c r="Q41" s="49">
        <f t="shared" si="1"/>
        <v>0.15065475777303772</v>
      </c>
      <c r="R41" s="18">
        <f t="shared" si="2"/>
        <v>0.13866206738941078</v>
      </c>
      <c r="S41" s="22">
        <f t="shared" si="3"/>
        <v>0.16491174359084504</v>
      </c>
    </row>
    <row r="42" spans="1:19" x14ac:dyDescent="0.35">
      <c r="A42" s="29"/>
      <c r="B42" s="28"/>
      <c r="C42" s="13" t="str">
        <f t="shared" si="4"/>
        <v/>
      </c>
      <c r="D42" s="4" t="str">
        <f t="shared" si="5"/>
        <v/>
      </c>
      <c r="E42" s="4" t="str">
        <f t="shared" si="6"/>
        <v/>
      </c>
      <c r="F42" s="4" t="str">
        <f t="shared" si="7"/>
        <v/>
      </c>
      <c r="G42" s="5" t="str">
        <f t="shared" si="8"/>
        <v/>
      </c>
      <c r="O42" s="13">
        <v>0.33</v>
      </c>
      <c r="P42" s="4">
        <f t="shared" si="0"/>
        <v>0.66999999999999993</v>
      </c>
      <c r="Q42" s="49">
        <f t="shared" si="1"/>
        <v>0.15596577838466386</v>
      </c>
      <c r="R42" s="18">
        <f t="shared" si="2"/>
        <v>0.14358692384608829</v>
      </c>
      <c r="S42" s="22">
        <f t="shared" si="3"/>
        <v>0.17067309743317116</v>
      </c>
    </row>
    <row r="43" spans="1:19" x14ac:dyDescent="0.35">
      <c r="A43" s="29"/>
      <c r="B43" s="28"/>
      <c r="C43" s="13" t="str">
        <f t="shared" si="4"/>
        <v/>
      </c>
      <c r="D43" s="4" t="str">
        <f t="shared" si="5"/>
        <v/>
      </c>
      <c r="E43" s="4" t="str">
        <f t="shared" si="6"/>
        <v/>
      </c>
      <c r="F43" s="4" t="str">
        <f t="shared" si="7"/>
        <v/>
      </c>
      <c r="G43" s="5" t="str">
        <f t="shared" si="8"/>
        <v/>
      </c>
      <c r="O43" s="13">
        <v>0.34</v>
      </c>
      <c r="P43" s="4">
        <f t="shared" si="0"/>
        <v>0.65999999999999992</v>
      </c>
      <c r="Q43" s="49">
        <f t="shared" si="1"/>
        <v>0.1613227049189162</v>
      </c>
      <c r="R43" s="18">
        <f t="shared" si="2"/>
        <v>0.14855704476037479</v>
      </c>
      <c r="S43" s="22">
        <f t="shared" si="3"/>
        <v>0.17648044359051207</v>
      </c>
    </row>
    <row r="44" spans="1:19" x14ac:dyDescent="0.35">
      <c r="A44" s="29"/>
      <c r="B44" s="28"/>
      <c r="C44" s="13" t="str">
        <f t="shared" si="4"/>
        <v/>
      </c>
      <c r="D44" s="4" t="str">
        <f t="shared" si="5"/>
        <v/>
      </c>
      <c r="E44" s="4" t="str">
        <f t="shared" si="6"/>
        <v/>
      </c>
      <c r="F44" s="4" t="str">
        <f t="shared" si="7"/>
        <v/>
      </c>
      <c r="G44" s="5" t="str">
        <f t="shared" si="8"/>
        <v/>
      </c>
      <c r="O44" s="13">
        <v>0.35</v>
      </c>
      <c r="P44" s="4">
        <f t="shared" si="0"/>
        <v>0.65</v>
      </c>
      <c r="Q44" s="49">
        <f t="shared" si="1"/>
        <v>0.16672663885903738</v>
      </c>
      <c r="R44" s="18">
        <f t="shared" si="2"/>
        <v>0.15357354157557845</v>
      </c>
      <c r="S44" s="22">
        <f t="shared" si="3"/>
        <v>0.18233485453767229</v>
      </c>
    </row>
    <row r="45" spans="1:19" x14ac:dyDescent="0.35">
      <c r="A45" s="29"/>
      <c r="B45" s="28"/>
      <c r="C45" s="13" t="str">
        <f t="shared" si="4"/>
        <v/>
      </c>
      <c r="D45" s="4" t="str">
        <f t="shared" si="5"/>
        <v/>
      </c>
      <c r="E45" s="4" t="str">
        <f t="shared" si="6"/>
        <v/>
      </c>
      <c r="F45" s="4" t="str">
        <f t="shared" si="7"/>
        <v/>
      </c>
      <c r="G45" s="5" t="str">
        <f t="shared" si="8"/>
        <v/>
      </c>
      <c r="O45" s="13">
        <v>0.36</v>
      </c>
      <c r="P45" s="4">
        <f t="shared" si="0"/>
        <v>0.64</v>
      </c>
      <c r="Q45" s="49">
        <f t="shared" si="1"/>
        <v>0.17217872554994629</v>
      </c>
      <c r="R45" s="18">
        <f t="shared" si="2"/>
        <v>0.15863757063033057</v>
      </c>
      <c r="S45" s="22">
        <f t="shared" si="3"/>
        <v>0.18823744471430714</v>
      </c>
    </row>
    <row r="46" spans="1:19" x14ac:dyDescent="0.35">
      <c r="A46" s="29"/>
      <c r="B46" s="28"/>
      <c r="C46" s="13" t="str">
        <f t="shared" si="4"/>
        <v/>
      </c>
      <c r="D46" s="4" t="str">
        <f t="shared" si="5"/>
        <v/>
      </c>
      <c r="E46" s="4" t="str">
        <f t="shared" si="6"/>
        <v/>
      </c>
      <c r="F46" s="4" t="str">
        <f t="shared" si="7"/>
        <v/>
      </c>
      <c r="G46" s="5" t="str">
        <f t="shared" si="8"/>
        <v/>
      </c>
      <c r="O46" s="13">
        <v>0.37</v>
      </c>
      <c r="P46" s="4">
        <f t="shared" si="0"/>
        <v>0.63</v>
      </c>
      <c r="Q46" s="49">
        <f t="shared" si="1"/>
        <v>0.17768015666083248</v>
      </c>
      <c r="R46" s="18">
        <f t="shared" si="2"/>
        <v>0.16375033570555608</v>
      </c>
      <c r="S46" s="22">
        <f t="shared" si="3"/>
        <v>0.19418937285130944</v>
      </c>
    </row>
    <row r="47" spans="1:19" x14ac:dyDescent="0.35">
      <c r="A47" s="29"/>
      <c r="B47" s="28"/>
      <c r="C47" s="13" t="str">
        <f t="shared" si="4"/>
        <v/>
      </c>
      <c r="D47" s="4" t="str">
        <f t="shared" si="5"/>
        <v/>
      </c>
      <c r="E47" s="4" t="str">
        <f t="shared" si="6"/>
        <v/>
      </c>
      <c r="F47" s="4" t="str">
        <f t="shared" si="7"/>
        <v/>
      </c>
      <c r="G47" s="5" t="str">
        <f t="shared" si="8"/>
        <v/>
      </c>
      <c r="O47" s="13">
        <v>0.38</v>
      </c>
      <c r="P47" s="4">
        <f t="shared" si="0"/>
        <v>0.62</v>
      </c>
      <c r="Q47" s="49">
        <f t="shared" si="1"/>
        <v>0.18323217282749626</v>
      </c>
      <c r="R47" s="18">
        <f t="shared" si="2"/>
        <v>0.16891309075888039</v>
      </c>
      <c r="S47" s="22">
        <f t="shared" si="3"/>
        <v>0.20019184446531446</v>
      </c>
    </row>
    <row r="48" spans="1:19" x14ac:dyDescent="0.35">
      <c r="A48" s="29"/>
      <c r="B48" s="28"/>
      <c r="C48" s="13" t="str">
        <f t="shared" si="4"/>
        <v/>
      </c>
      <c r="D48" s="4" t="str">
        <f t="shared" si="5"/>
        <v/>
      </c>
      <c r="E48" s="4" t="str">
        <f t="shared" si="6"/>
        <v/>
      </c>
      <c r="F48" s="4" t="str">
        <f t="shared" si="7"/>
        <v/>
      </c>
      <c r="G48" s="5" t="str">
        <f t="shared" si="8"/>
        <v/>
      </c>
      <c r="O48" s="13">
        <v>0.39</v>
      </c>
      <c r="P48" s="4">
        <f t="shared" si="0"/>
        <v>0.61</v>
      </c>
      <c r="Q48" s="49">
        <f t="shared" si="1"/>
        <v>0.18883606649067985</v>
      </c>
      <c r="R48" s="18">
        <f t="shared" si="2"/>
        <v>0.17412714286352571</v>
      </c>
      <c r="S48" s="22">
        <f t="shared" si="3"/>
        <v>0.20624611453639086</v>
      </c>
    </row>
    <row r="49" spans="1:19" x14ac:dyDescent="0.35">
      <c r="A49" s="29"/>
      <c r="B49" s="28"/>
      <c r="C49" s="13" t="str">
        <f t="shared" si="4"/>
        <v/>
      </c>
      <c r="D49" s="4" t="str">
        <f t="shared" si="5"/>
        <v/>
      </c>
      <c r="E49" s="4" t="str">
        <f t="shared" si="6"/>
        <v/>
      </c>
      <c r="F49" s="4" t="str">
        <f t="shared" si="7"/>
        <v/>
      </c>
      <c r="G49" s="5" t="str">
        <f t="shared" si="8"/>
        <v/>
      </c>
      <c r="O49" s="13">
        <v>0.4</v>
      </c>
      <c r="P49" s="4">
        <f t="shared" si="0"/>
        <v>0.6</v>
      </c>
      <c r="Q49" s="49">
        <f t="shared" si="1"/>
        <v>0.19449318494839651</v>
      </c>
      <c r="R49" s="18">
        <f t="shared" si="2"/>
        <v>0.17939385537061392</v>
      </c>
      <c r="S49" s="22">
        <f t="shared" si="3"/>
        <v>0.2123534903856098</v>
      </c>
    </row>
    <row r="50" spans="1:19" x14ac:dyDescent="0.35">
      <c r="A50" s="29"/>
      <c r="B50" s="28"/>
      <c r="C50" s="13" t="str">
        <f t="shared" si="4"/>
        <v/>
      </c>
      <c r="D50" s="4" t="str">
        <f t="shared" si="5"/>
        <v/>
      </c>
      <c r="E50" s="4" t="str">
        <f t="shared" si="6"/>
        <v/>
      </c>
      <c r="F50" s="4" t="str">
        <f t="shared" si="7"/>
        <v/>
      </c>
      <c r="G50" s="5" t="str">
        <f t="shared" si="8"/>
        <v/>
      </c>
      <c r="O50" s="13">
        <v>0.41</v>
      </c>
      <c r="P50" s="4">
        <f t="shared" si="0"/>
        <v>0.59000000000000008</v>
      </c>
      <c r="Q50" s="49">
        <f t="shared" si="1"/>
        <v>0.20020493364224645</v>
      </c>
      <c r="R50" s="18">
        <f t="shared" si="2"/>
        <v>0.18471465131588671</v>
      </c>
      <c r="S50" s="22">
        <f t="shared" si="3"/>
        <v>0.21851533477101015</v>
      </c>
    </row>
    <row r="51" spans="1:19" x14ac:dyDescent="0.35">
      <c r="A51" s="29"/>
      <c r="B51" s="28"/>
      <c r="C51" s="13" t="str">
        <f t="shared" si="4"/>
        <v/>
      </c>
      <c r="D51" s="4" t="str">
        <f t="shared" si="5"/>
        <v/>
      </c>
      <c r="E51" s="4" t="str">
        <f t="shared" si="6"/>
        <v/>
      </c>
      <c r="F51" s="4" t="str">
        <f t="shared" si="7"/>
        <v/>
      </c>
      <c r="G51" s="5" t="str">
        <f t="shared" si="8"/>
        <v/>
      </c>
      <c r="O51" s="13">
        <v>0.42</v>
      </c>
      <c r="P51" s="4">
        <f t="shared" si="0"/>
        <v>0.58000000000000007</v>
      </c>
      <c r="Q51" s="49">
        <f t="shared" si="1"/>
        <v>0.20597277969995076</v>
      </c>
      <c r="R51" s="18">
        <f t="shared" si="2"/>
        <v>0.19009101709422227</v>
      </c>
      <c r="S51" s="22">
        <f t="shared" si="3"/>
        <v>0.22473306922253666</v>
      </c>
    </row>
    <row r="52" spans="1:19" x14ac:dyDescent="0.35">
      <c r="A52" s="29"/>
      <c r="B52" s="28"/>
      <c r="C52" s="13" t="str">
        <f t="shared" si="4"/>
        <v/>
      </c>
      <c r="D52" s="4" t="str">
        <f t="shared" si="5"/>
        <v/>
      </c>
      <c r="E52" s="4" t="str">
        <f t="shared" si="6"/>
        <v/>
      </c>
      <c r="F52" s="4" t="str">
        <f t="shared" si="7"/>
        <v/>
      </c>
      <c r="G52" s="5" t="str">
        <f t="shared" si="8"/>
        <v/>
      </c>
      <c r="O52" s="13">
        <v>0.43</v>
      </c>
      <c r="P52" s="4">
        <f t="shared" si="0"/>
        <v>0.57000000000000006</v>
      </c>
      <c r="Q52" s="49">
        <f t="shared" si="1"/>
        <v>0.21179825575886402</v>
      </c>
      <c r="R52" s="18">
        <f t="shared" si="2"/>
        <v>0.19552450642800656</v>
      </c>
      <c r="S52" s="22">
        <f t="shared" si="3"/>
        <v>0.23100817763885606</v>
      </c>
    </row>
    <row r="53" spans="1:19" x14ac:dyDescent="0.35">
      <c r="A53" s="29"/>
      <c r="B53" s="28"/>
      <c r="C53" s="13" t="str">
        <f t="shared" si="4"/>
        <v/>
      </c>
      <c r="D53" s="4" t="str">
        <f t="shared" si="5"/>
        <v/>
      </c>
      <c r="E53" s="4" t="str">
        <f t="shared" si="6"/>
        <v/>
      </c>
      <c r="F53" s="4" t="str">
        <f t="shared" si="7"/>
        <v/>
      </c>
      <c r="G53" s="5" t="str">
        <f t="shared" si="8"/>
        <v/>
      </c>
      <c r="O53" s="13">
        <v>0.44</v>
      </c>
      <c r="P53" s="4">
        <f t="shared" si="0"/>
        <v>0.56000000000000005</v>
      </c>
      <c r="Q53" s="49">
        <f t="shared" si="1"/>
        <v>0.21768296409810517</v>
      </c>
      <c r="R53" s="18">
        <f t="shared" si="2"/>
        <v>0.20101674465846098</v>
      </c>
      <c r="S53" s="22">
        <f t="shared" si="3"/>
        <v>0.23734221017159896</v>
      </c>
    </row>
    <row r="54" spans="1:19" x14ac:dyDescent="0.35">
      <c r="A54" s="29"/>
      <c r="B54" s="28"/>
      <c r="C54" s="13" t="str">
        <f t="shared" si="4"/>
        <v/>
      </c>
      <c r="D54" s="4" t="str">
        <f t="shared" si="5"/>
        <v/>
      </c>
      <c r="E54" s="4" t="str">
        <f t="shared" si="6"/>
        <v/>
      </c>
      <c r="F54" s="4" t="str">
        <f t="shared" si="7"/>
        <v/>
      </c>
      <c r="G54" s="5" t="str">
        <f t="shared" si="8"/>
        <v/>
      </c>
      <c r="O54" s="13">
        <v>0.45</v>
      </c>
      <c r="P54" s="4">
        <f t="shared" si="0"/>
        <v>0.55000000000000004</v>
      </c>
      <c r="Q54" s="49">
        <f t="shared" si="1"/>
        <v>0.22362858111020267</v>
      </c>
      <c r="R54" s="18">
        <f t="shared" si="2"/>
        <v>0.20656943339248057</v>
      </c>
      <c r="S54" s="22">
        <f t="shared" si="3"/>
        <v>0.24373678742556415</v>
      </c>
    </row>
    <row r="55" spans="1:19" x14ac:dyDescent="0.35">
      <c r="A55" s="29"/>
      <c r="B55" s="28"/>
      <c r="C55" s="13" t="str">
        <f t="shared" si="4"/>
        <v/>
      </c>
      <c r="D55" s="4" t="str">
        <f t="shared" si="5"/>
        <v/>
      </c>
      <c r="E55" s="4" t="str">
        <f t="shared" si="6"/>
        <v/>
      </c>
      <c r="F55" s="4" t="str">
        <f t="shared" si="7"/>
        <v/>
      </c>
      <c r="G55" s="5" t="str">
        <f t="shared" si="8"/>
        <v/>
      </c>
      <c r="O55" s="13">
        <v>0.46</v>
      </c>
      <c r="P55" s="4">
        <f t="shared" si="0"/>
        <v>0.54</v>
      </c>
      <c r="Q55" s="49">
        <f t="shared" si="1"/>
        <v>0.2296368621468694</v>
      </c>
      <c r="R55" s="18">
        <f t="shared" si="2"/>
        <v>0.21218435554147819</v>
      </c>
      <c r="S55" s="22">
        <f t="shared" si="3"/>
        <v>0.25019360500683441</v>
      </c>
    </row>
    <row r="56" spans="1:19" x14ac:dyDescent="0.35">
      <c r="A56" s="29"/>
      <c r="B56" s="28"/>
      <c r="C56" s="13" t="str">
        <f t="shared" si="4"/>
        <v/>
      </c>
      <c r="D56" s="4" t="str">
        <f t="shared" si="5"/>
        <v/>
      </c>
      <c r="E56" s="4" t="str">
        <f t="shared" si="6"/>
        <v/>
      </c>
      <c r="F56" s="4" t="str">
        <f t="shared" si="7"/>
        <v/>
      </c>
      <c r="G56" s="5" t="str">
        <f t="shared" si="8"/>
        <v/>
      </c>
      <c r="O56" s="13">
        <v>0.47</v>
      </c>
      <c r="P56" s="4">
        <f t="shared" si="0"/>
        <v>0.53</v>
      </c>
      <c r="Q56" s="49">
        <f t="shared" si="1"/>
        <v>0.23570964677776196</v>
      </c>
      <c r="R56" s="18">
        <f t="shared" si="2"/>
        <v>0.21786338079322154</v>
      </c>
      <c r="S56" s="22">
        <f t="shared" si="3"/>
        <v>0.25671443845463482</v>
      </c>
    </row>
    <row r="57" spans="1:19" x14ac:dyDescent="0.35">
      <c r="A57" s="29"/>
      <c r="B57" s="28"/>
      <c r="C57" s="13" t="str">
        <f t="shared" si="4"/>
        <v/>
      </c>
      <c r="D57" s="4" t="str">
        <f t="shared" si="5"/>
        <v/>
      </c>
      <c r="E57" s="4" t="str">
        <f t="shared" si="6"/>
        <v/>
      </c>
      <c r="F57" s="4" t="str">
        <f t="shared" si="7"/>
        <v/>
      </c>
      <c r="G57" s="5" t="str">
        <f t="shared" si="8"/>
        <v/>
      </c>
      <c r="O57" s="13">
        <v>0.48</v>
      </c>
      <c r="P57" s="4">
        <f t="shared" si="0"/>
        <v>0.52</v>
      </c>
      <c r="Q57" s="49">
        <f t="shared" si="1"/>
        <v>0.24184886450592546</v>
      </c>
      <c r="R57" s="18">
        <f t="shared" si="2"/>
        <v>0.2236084715628005</v>
      </c>
      <c r="S57" s="22">
        <f t="shared" si="3"/>
        <v>0.26330114859720699</v>
      </c>
    </row>
    <row r="58" spans="1:19" x14ac:dyDescent="0.35">
      <c r="A58" s="29"/>
      <c r="B58" s="28"/>
      <c r="C58" s="13" t="str">
        <f t="shared" si="4"/>
        <v/>
      </c>
      <c r="D58" s="4" t="str">
        <f t="shared" si="5"/>
        <v/>
      </c>
      <c r="E58" s="4" t="str">
        <f t="shared" si="6"/>
        <v/>
      </c>
      <c r="F58" s="4" t="str">
        <f t="shared" si="7"/>
        <v/>
      </c>
      <c r="G58" s="5" t="str">
        <f t="shared" si="8"/>
        <v/>
      </c>
      <c r="O58" s="13">
        <v>0.49</v>
      </c>
      <c r="P58" s="4">
        <f t="shared" si="0"/>
        <v>0.51</v>
      </c>
      <c r="Q58" s="49">
        <f t="shared" si="1"/>
        <v>0.24805654098918983</v>
      </c>
      <c r="R58" s="18">
        <f t="shared" si="2"/>
        <v>0.22942168947476183</v>
      </c>
      <c r="S58" s="22">
        <f t="shared" si="3"/>
        <v>0.26995568737705766</v>
      </c>
    </row>
    <row r="59" spans="1:19" x14ac:dyDescent="0.35">
      <c r="A59" s="29"/>
      <c r="B59" s="28"/>
      <c r="C59" s="13" t="str">
        <f t="shared" si="4"/>
        <v/>
      </c>
      <c r="D59" s="4" t="str">
        <f t="shared" si="5"/>
        <v/>
      </c>
      <c r="E59" s="4" t="str">
        <f t="shared" si="6"/>
        <v/>
      </c>
      <c r="F59" s="4" t="str">
        <f t="shared" si="7"/>
        <v/>
      </c>
      <c r="G59" s="5" t="str">
        <f t="shared" si="8"/>
        <v/>
      </c>
      <c r="O59" s="13">
        <v>0.5</v>
      </c>
      <c r="P59" s="4">
        <f t="shared" si="0"/>
        <v>0.5</v>
      </c>
      <c r="Q59" s="49">
        <f t="shared" si="1"/>
        <v>0.25433480482316673</v>
      </c>
      <c r="R59" s="18">
        <f t="shared" si="2"/>
        <v>0.23530520243524045</v>
      </c>
      <c r="S59" s="22">
        <f t="shared" si="3"/>
        <v>0.27668010419678579</v>
      </c>
    </row>
    <row r="60" spans="1:19" ht="15" thickBot="1" x14ac:dyDescent="0.4">
      <c r="A60" s="30"/>
      <c r="B60" s="31"/>
      <c r="C60" s="16" t="str">
        <f t="shared" si="4"/>
        <v/>
      </c>
      <c r="D60" s="6" t="str">
        <f t="shared" si="5"/>
        <v/>
      </c>
      <c r="E60" s="6" t="str">
        <f t="shared" si="6"/>
        <v/>
      </c>
      <c r="F60" s="6" t="str">
        <f t="shared" si="7"/>
        <v/>
      </c>
      <c r="G60" s="7" t="str">
        <f t="shared" si="8"/>
        <v/>
      </c>
      <c r="O60" s="13">
        <v>0.51</v>
      </c>
      <c r="P60" s="4">
        <f t="shared" si="0"/>
        <v>0.49</v>
      </c>
      <c r="Q60" s="49">
        <f t="shared" si="1"/>
        <v>0.26068589494887084</v>
      </c>
      <c r="R60" s="18">
        <f t="shared" si="2"/>
        <v>0.24126129236074978</v>
      </c>
      <c r="S60" s="22">
        <f t="shared" si="3"/>
        <v>0.28347655284341633</v>
      </c>
    </row>
    <row r="61" spans="1:19" x14ac:dyDescent="0.35">
      <c r="O61" s="13">
        <v>0.52</v>
      </c>
      <c r="P61" s="4">
        <f t="shared" si="0"/>
        <v>0.48</v>
      </c>
      <c r="Q61" s="49">
        <f t="shared" si="1"/>
        <v>0.2671121687564918</v>
      </c>
      <c r="R61" s="18">
        <f t="shared" si="2"/>
        <v>0.24729236363934481</v>
      </c>
      <c r="S61" s="22">
        <f t="shared" si="3"/>
        <v>0.29034729905694068</v>
      </c>
    </row>
    <row r="62" spans="1:19" x14ac:dyDescent="0.35">
      <c r="O62" s="13">
        <v>0.53</v>
      </c>
      <c r="P62" s="4">
        <f t="shared" si="0"/>
        <v>0.47</v>
      </c>
      <c r="Q62" s="49">
        <f t="shared" si="1"/>
        <v>0.27361611096671212</v>
      </c>
      <c r="R62" s="18">
        <f t="shared" si="2"/>
        <v>0.2534009524103803</v>
      </c>
      <c r="S62" s="22">
        <f t="shared" si="3"/>
        <v>0.29729472881775743</v>
      </c>
    </row>
    <row r="63" spans="1:19" x14ac:dyDescent="0.35">
      <c r="O63" s="13">
        <v>0.54</v>
      </c>
      <c r="P63" s="4">
        <f t="shared" si="0"/>
        <v>0.45999999999999996</v>
      </c>
      <c r="Q63" s="49">
        <f t="shared" si="1"/>
        <v>0.28020034338242827</v>
      </c>
      <c r="R63" s="18">
        <f t="shared" si="2"/>
        <v>0.25958973676129549</v>
      </c>
      <c r="S63" s="22">
        <f t="shared" si="3"/>
        <v>0.30432135743814959</v>
      </c>
    </row>
    <row r="64" spans="1:19" x14ac:dyDescent="0.35">
      <c r="O64" s="13">
        <v>0.55000000000000004</v>
      </c>
      <c r="P64" s="4">
        <f t="shared" si="0"/>
        <v>0.44999999999999996</v>
      </c>
      <c r="Q64" s="49">
        <f t="shared" si="1"/>
        <v>0.28686763561709638</v>
      </c>
      <c r="R64" s="18">
        <f t="shared" si="2"/>
        <v>0.2658615479541141</v>
      </c>
      <c r="S64" s="22">
        <f t="shared" si="3"/>
        <v>0.31142983955510772</v>
      </c>
    </row>
    <row r="65" spans="15:19" x14ac:dyDescent="0.35">
      <c r="O65" s="13">
        <v>0.56000000000000005</v>
      </c>
      <c r="P65" s="4">
        <f t="shared" si="0"/>
        <v>0.43999999999999995</v>
      </c>
      <c r="Q65" s="49">
        <f t="shared" si="1"/>
        <v>0.2936209169215569</v>
      </c>
      <c r="R65" s="18">
        <f t="shared" si="2"/>
        <v>0.27221938281102342</v>
      </c>
      <c r="S65" s="22">
        <f t="shared" si="3"/>
        <v>0.31862298013601442</v>
      </c>
    </row>
    <row r="66" spans="15:19" x14ac:dyDescent="0.35">
      <c r="O66" s="13">
        <v>0.56999999999999995</v>
      </c>
      <c r="P66" s="4">
        <f t="shared" si="0"/>
        <v>0.43000000000000005</v>
      </c>
      <c r="Q66" s="49">
        <f t="shared" si="1"/>
        <v>0.3004632892495307</v>
      </c>
      <c r="R66" s="18">
        <f t="shared" si="2"/>
        <v>0.27866641740798703</v>
      </c>
      <c r="S66" s="22">
        <f t="shared" si="3"/>
        <v>0.3259037466253828</v>
      </c>
    </row>
    <row r="67" spans="15:19" x14ac:dyDescent="0.35">
      <c r="O67" s="13">
        <v>0.57999999999999996</v>
      </c>
      <c r="P67" s="4">
        <f t="shared" si="0"/>
        <v>0.42000000000000004</v>
      </c>
      <c r="Q67" s="49">
        <f t="shared" si="1"/>
        <v>0.30739804172357932</v>
      </c>
      <c r="R67" s="18">
        <f t="shared" si="2"/>
        <v>0.2852060222484285</v>
      </c>
      <c r="S67" s="22">
        <f t="shared" si="3"/>
        <v>0.33327528238043658</v>
      </c>
    </row>
    <row r="68" spans="15:19" x14ac:dyDescent="0.35">
      <c r="O68" s="13">
        <v>0.59</v>
      </c>
      <c r="P68" s="4">
        <f t="shared" si="0"/>
        <v>0.41000000000000003</v>
      </c>
      <c r="Q68" s="49">
        <f t="shared" si="1"/>
        <v>0.31442866668883951</v>
      </c>
      <c r="R68" s="18">
        <f t="shared" si="2"/>
        <v>0.29184177911631937</v>
      </c>
      <c r="S68" s="22">
        <f t="shared" si="3"/>
        <v>0.34074092156647284</v>
      </c>
    </row>
    <row r="69" spans="15:19" x14ac:dyDescent="0.35">
      <c r="O69" s="13">
        <v>0.6</v>
      </c>
      <c r="P69" s="4">
        <f t="shared" si="0"/>
        <v>0.4</v>
      </c>
      <c r="Q69" s="49">
        <f t="shared" si="1"/>
        <v>0.32155887757211998</v>
      </c>
      <c r="R69" s="18">
        <f t="shared" si="2"/>
        <v>0.2985774998404177</v>
      </c>
      <c r="S69" s="22">
        <f t="shared" si="3"/>
        <v>0.34830420571037202</v>
      </c>
    </row>
    <row r="70" spans="15:19" x14ac:dyDescent="0.35">
      <c r="O70" s="13">
        <v>0.61</v>
      </c>
      <c r="P70" s="4">
        <f t="shared" si="0"/>
        <v>0.39</v>
      </c>
      <c r="Q70" s="49">
        <f t="shared" si="1"/>
        <v>0.32879262879999871</v>
      </c>
      <c r="R70" s="18">
        <f t="shared" si="2"/>
        <v>0.30541724724003017</v>
      </c>
      <c r="S70" s="22">
        <f t="shared" si="3"/>
        <v>0.35596890214325483</v>
      </c>
    </row>
    <row r="71" spans="15:19" x14ac:dyDescent="0.35">
      <c r="O71" s="13">
        <v>0.62</v>
      </c>
      <c r="P71" s="4">
        <f t="shared" si="0"/>
        <v>0.38</v>
      </c>
      <c r="Q71" s="49">
        <f t="shared" si="1"/>
        <v>0.33613413807267256</v>
      </c>
      <c r="R71" s="18">
        <f t="shared" si="2"/>
        <v>0.31236535856890457</v>
      </c>
      <c r="S71" s="22">
        <f t="shared" si="3"/>
        <v>0.36373902460226415</v>
      </c>
    </row>
    <row r="72" spans="15:19" x14ac:dyDescent="0.35">
      <c r="O72" s="13">
        <v>0.63</v>
      </c>
      <c r="P72" s="4">
        <f t="shared" si="0"/>
        <v>0.37</v>
      </c>
      <c r="Q72" s="49">
        <f t="shared" si="1"/>
        <v>0.34358791134209721</v>
      </c>
      <c r="R72" s="18">
        <f t="shared" si="2"/>
        <v>0.31942647182943729</v>
      </c>
      <c r="S72" s="22">
        <f t="shared" si="3"/>
        <v>0.37161885630822067</v>
      </c>
    </row>
    <row r="73" spans="15:19" x14ac:dyDescent="0.35">
      <c r="O73" s="13">
        <v>0.64</v>
      </c>
      <c r="P73" s="4">
        <f t="shared" si="0"/>
        <v>0.36</v>
      </c>
      <c r="Q73" s="49">
        <f t="shared" si="1"/>
        <v>0.3511587709054218</v>
      </c>
      <c r="R73" s="18">
        <f t="shared" si="2"/>
        <v>0.32660555539649505</v>
      </c>
      <c r="S73" s="22">
        <f t="shared" si="3"/>
        <v>0.37961297589226828</v>
      </c>
    </row>
    <row r="74" spans="15:19" x14ac:dyDescent="0.35">
      <c r="O74" s="13">
        <v>0.65</v>
      </c>
      <c r="P74" s="4">
        <f t="shared" ref="P74:P109" si="9">1-O74</f>
        <v>0.35</v>
      </c>
      <c r="Q74" s="49">
        <f t="shared" ref="Q74:Q109" si="10">1-(1-O74)^(1/$B$2)</f>
        <v>0.35885188710047278</v>
      </c>
      <c r="R74" s="18">
        <f t="shared" ref="R74:R109" si="11">1-(1-O74)^(1/($B$2+$G$6*$D$2))</f>
        <v>0.33390794147159342</v>
      </c>
      <c r="S74" s="22">
        <f t="shared" ref="S74:S109" si="12">1-(1-O74)^(1/($B$2-$G$6*$D$2))</f>
        <v>0.38772628661287578</v>
      </c>
    </row>
    <row r="75" spans="15:19" x14ac:dyDescent="0.35">
      <c r="O75" s="13">
        <v>0.66</v>
      </c>
      <c r="P75" s="4">
        <f t="shared" si="9"/>
        <v>0.33999999999999997</v>
      </c>
      <c r="Q75" s="49">
        <f t="shared" si="10"/>
        <v>0.36667281418231745</v>
      </c>
      <c r="R75" s="18">
        <f t="shared" si="11"/>
        <v>0.34133936398749698</v>
      </c>
      <c r="S75" s="22">
        <f t="shared" si="12"/>
        <v>0.39596404938764229</v>
      </c>
    </row>
    <row r="76" spans="15:19" x14ac:dyDescent="0.35">
      <c r="O76" s="13">
        <v>0.67</v>
      </c>
      <c r="P76" s="4">
        <f t="shared" si="9"/>
        <v>0.32999999999999996</v>
      </c>
      <c r="Q76" s="49">
        <f t="shared" si="10"/>
        <v>0.37462753107298508</v>
      </c>
      <c r="R76" s="18">
        <f t="shared" si="11"/>
        <v>0.34890600170509423</v>
      </c>
      <c r="S76" s="22">
        <f t="shared" si="12"/>
        <v>0.40433192026597997</v>
      </c>
    </row>
    <row r="77" spans="15:19" x14ac:dyDescent="0.35">
      <c r="O77" s="13">
        <v>0.68</v>
      </c>
      <c r="P77" s="4">
        <f t="shared" si="9"/>
        <v>0.31999999999999995</v>
      </c>
      <c r="Q77" s="49">
        <f t="shared" si="10"/>
        <v>0.38272248781566598</v>
      </c>
      <c r="R77" s="18">
        <f t="shared" si="11"/>
        <v>0.35661452739456634</v>
      </c>
      <c r="S77" s="22">
        <f t="shared" si="12"/>
        <v>0.41283599309380181</v>
      </c>
    </row>
    <row r="78" spans="15:19" x14ac:dyDescent="0.35">
      <c r="O78" s="13">
        <v>0.69</v>
      </c>
      <c r="P78" s="4">
        <f t="shared" si="9"/>
        <v>0.31000000000000005</v>
      </c>
      <c r="Q78" s="49">
        <f t="shared" si="10"/>
        <v>0.39096465873725694</v>
      </c>
      <c r="R78" s="18">
        <f t="shared" si="11"/>
        <v>0.3644721641791403</v>
      </c>
      <c r="S78" s="22">
        <f t="shared" si="12"/>
        <v>0.42148284827609028</v>
      </c>
    </row>
    <row r="79" spans="15:19" x14ac:dyDescent="0.35">
      <c r="O79" s="13">
        <v>0.7</v>
      </c>
      <c r="P79" s="4">
        <f t="shared" si="9"/>
        <v>0.30000000000000004</v>
      </c>
      <c r="Q79" s="49">
        <f t="shared" si="10"/>
        <v>0.39936160353827665</v>
      </c>
      <c r="R79" s="18">
        <f t="shared" si="11"/>
        <v>0.37248675035223378</v>
      </c>
      <c r="S79" s="22">
        <f t="shared" si="12"/>
        <v>0.43027960873595383</v>
      </c>
    </row>
    <row r="80" spans="15:19" x14ac:dyDescent="0.35">
      <c r="O80" s="13">
        <v>0.71</v>
      </c>
      <c r="P80" s="4">
        <f t="shared" si="9"/>
        <v>0.29000000000000004</v>
      </c>
      <c r="Q80" s="49">
        <f t="shared" si="10"/>
        <v>0.40792153779924534</v>
      </c>
      <c r="R80" s="18">
        <f t="shared" si="11"/>
        <v>0.38066681427098603</v>
      </c>
      <c r="S80" s="22">
        <f t="shared" si="12"/>
        <v>0.43923400441036753</v>
      </c>
    </row>
    <row r="81" spans="15:19" x14ac:dyDescent="0.35">
      <c r="O81" s="13">
        <v>0.72</v>
      </c>
      <c r="P81" s="4">
        <f t="shared" si="9"/>
        <v>0.28000000000000003</v>
      </c>
      <c r="Q81" s="49">
        <f t="shared" si="10"/>
        <v>0.41665341473405193</v>
      </c>
      <c r="R81" s="18">
        <f t="shared" si="11"/>
        <v>0.3890216612989692</v>
      </c>
      <c r="S81" s="22">
        <f t="shared" si="12"/>
        <v>0.44835444692781135</v>
      </c>
    </row>
    <row r="82" spans="15:19" x14ac:dyDescent="0.35">
      <c r="O82" s="13">
        <v>0.73</v>
      </c>
      <c r="P82" s="4">
        <f t="shared" si="9"/>
        <v>0.27</v>
      </c>
      <c r="Q82" s="49">
        <f t="shared" si="10"/>
        <v>0.42556702045570771</v>
      </c>
      <c r="R82" s="18">
        <f t="shared" si="11"/>
        <v>0.39756147524244012</v>
      </c>
      <c r="S82" s="22">
        <f t="shared" si="12"/>
        <v>0.45765011650095977</v>
      </c>
    </row>
    <row r="83" spans="15:19" x14ac:dyDescent="0.35">
      <c r="O83" s="13">
        <v>0.74</v>
      </c>
      <c r="P83" s="4">
        <f t="shared" si="9"/>
        <v>0.26</v>
      </c>
      <c r="Q83" s="49">
        <f t="shared" si="10"/>
        <v>0.43467308557827322</v>
      </c>
      <c r="R83" s="18">
        <f t="shared" si="11"/>
        <v>0.40629743733072154</v>
      </c>
      <c r="S83" s="22">
        <f t="shared" si="12"/>
        <v>0.46713106356498413</v>
      </c>
    </row>
    <row r="84" spans="15:19" x14ac:dyDescent="0.35">
      <c r="O84" s="13">
        <v>0.75</v>
      </c>
      <c r="P84" s="4">
        <f t="shared" si="9"/>
        <v>0.25</v>
      </c>
      <c r="Q84" s="49">
        <f t="shared" si="10"/>
        <v>0.44398341670189512</v>
      </c>
      <c r="R84" s="18">
        <f t="shared" si="11"/>
        <v>0.41524186657739137</v>
      </c>
      <c r="S84" s="22">
        <f t="shared" si="12"/>
        <v>0.47680832833522735</v>
      </c>
    </row>
    <row r="85" spans="15:19" x14ac:dyDescent="0.35">
      <c r="O85" s="13">
        <v>0.76</v>
      </c>
      <c r="P85" s="4">
        <f t="shared" si="9"/>
        <v>0.24</v>
      </c>
      <c r="Q85" s="49">
        <f t="shared" si="10"/>
        <v>0.45351105227308341</v>
      </c>
      <c r="R85" s="18">
        <f t="shared" si="11"/>
        <v>0.42440838638774026</v>
      </c>
      <c r="S85" s="22">
        <f t="shared" si="12"/>
        <v>0.48669408229739686</v>
      </c>
    </row>
    <row r="86" spans="15:19" x14ac:dyDescent="0.35">
      <c r="O86" s="13">
        <v>0.77</v>
      </c>
      <c r="P86" s="4">
        <f t="shared" si="9"/>
        <v>0.22999999999999998</v>
      </c>
      <c r="Q86" s="49">
        <f t="shared" si="10"/>
        <v>0.46327044856004074</v>
      </c>
      <c r="R86" s="18">
        <f t="shared" si="11"/>
        <v>0.43381212363780852</v>
      </c>
      <c r="S86" s="22">
        <f t="shared" si="12"/>
        <v>0.49680179674964087</v>
      </c>
    </row>
    <row r="87" spans="15:19" x14ac:dyDescent="0.35">
      <c r="O87" s="13">
        <v>0.78</v>
      </c>
      <c r="P87" s="4">
        <f t="shared" si="9"/>
        <v>0.21999999999999997</v>
      </c>
      <c r="Q87" s="49">
        <f t="shared" si="10"/>
        <v>0.47327770314748019</v>
      </c>
      <c r="R87" s="18">
        <f t="shared" si="11"/>
        <v>0.44346994826711983</v>
      </c>
      <c r="S87" s="22">
        <f t="shared" si="12"/>
        <v>0.5071464449892773</v>
      </c>
    </row>
    <row r="88" spans="15:19" x14ac:dyDescent="0.35">
      <c r="O88" s="13">
        <v>0.79</v>
      </c>
      <c r="P88" s="4">
        <f t="shared" si="9"/>
        <v>0.20999999999999996</v>
      </c>
      <c r="Q88" s="49">
        <f t="shared" si="10"/>
        <v>0.48355082560195595</v>
      </c>
      <c r="R88" s="18">
        <f t="shared" si="11"/>
        <v>0.45340076388275286</v>
      </c>
      <c r="S88" s="22">
        <f t="shared" si="12"/>
        <v>0.51774474672199</v>
      </c>
    </row>
    <row r="89" spans="15:19" x14ac:dyDescent="0.35">
      <c r="O89" s="13">
        <v>0.8</v>
      </c>
      <c r="P89" s="4">
        <f t="shared" si="9"/>
        <v>0.19999999999999996</v>
      </c>
      <c r="Q89" s="49">
        <f t="shared" si="10"/>
        <v>0.49411006802882507</v>
      </c>
      <c r="R89" s="18">
        <f t="shared" si="11"/>
        <v>0.46362586323310073</v>
      </c>
      <c r="S89" s="22">
        <f t="shared" si="12"/>
        <v>0.52861546597903342</v>
      </c>
    </row>
    <row r="90" spans="15:19" x14ac:dyDescent="0.35">
      <c r="O90" s="13">
        <v>0.81</v>
      </c>
      <c r="P90" s="4">
        <f t="shared" si="9"/>
        <v>0.18999999999999995</v>
      </c>
      <c r="Q90" s="49">
        <f t="shared" si="10"/>
        <v>0.50497833249472279</v>
      </c>
      <c r="R90" s="18">
        <f t="shared" si="11"/>
        <v>0.47416936707233248</v>
      </c>
      <c r="S90" s="22">
        <f t="shared" si="12"/>
        <v>0.53977977757165818</v>
      </c>
    </row>
    <row r="91" spans="15:19" x14ac:dyDescent="0.35">
      <c r="O91" s="13">
        <v>0.82</v>
      </c>
      <c r="P91" s="4">
        <f t="shared" si="9"/>
        <v>0.18000000000000005</v>
      </c>
      <c r="Q91" s="49">
        <f t="shared" si="10"/>
        <v>0.51618167826841499</v>
      </c>
      <c r="R91" s="18">
        <f t="shared" si="11"/>
        <v>0.48505877150268906</v>
      </c>
      <c r="S91" s="22">
        <f t="shared" si="12"/>
        <v>0.55126172236472926</v>
      </c>
    </row>
    <row r="92" spans="15:19" x14ac:dyDescent="0.35">
      <c r="O92" s="13">
        <v>0.83</v>
      </c>
      <c r="P92" s="4">
        <f t="shared" si="9"/>
        <v>0.17000000000000004</v>
      </c>
      <c r="Q92" s="49">
        <f t="shared" si="10"/>
        <v>0.52774996037646305</v>
      </c>
      <c r="R92" s="18">
        <f t="shared" si="11"/>
        <v>0.4963256382805431</v>
      </c>
      <c r="S92" s="22">
        <f t="shared" si="12"/>
        <v>0.56308877914167388</v>
      </c>
    </row>
    <row r="93" spans="15:19" x14ac:dyDescent="0.35">
      <c r="O93" s="13">
        <v>0.84</v>
      </c>
      <c r="P93" s="4">
        <f t="shared" si="9"/>
        <v>0.16000000000000003</v>
      </c>
      <c r="Q93" s="49">
        <f t="shared" si="10"/>
        <v>0.53971764339879846</v>
      </c>
      <c r="R93" s="18">
        <f t="shared" si="11"/>
        <v>0.50800647626988082</v>
      </c>
      <c r="S93" s="22">
        <f t="shared" si="12"/>
        <v>0.57529259170521097</v>
      </c>
    </row>
    <row r="94" spans="15:19" x14ac:dyDescent="0.35">
      <c r="O94" s="13">
        <v>0.85</v>
      </c>
      <c r="P94" s="4">
        <f t="shared" si="9"/>
        <v>0.15000000000000002</v>
      </c>
      <c r="Q94" s="49">
        <f t="shared" si="10"/>
        <v>0.5521248528716689</v>
      </c>
      <c r="R94" s="18">
        <f t="shared" si="11"/>
        <v>0.52014388259139699</v>
      </c>
      <c r="S94" s="22">
        <f t="shared" si="12"/>
        <v>0.58790990595392367</v>
      </c>
    </row>
    <row r="95" spans="15:19" x14ac:dyDescent="0.35">
      <c r="O95" s="13">
        <v>0.86</v>
      </c>
      <c r="P95" s="4">
        <f t="shared" si="9"/>
        <v>0.14000000000000001</v>
      </c>
      <c r="Q95" s="49">
        <f t="shared" si="10"/>
        <v>0.56501875464192763</v>
      </c>
      <c r="R95" s="18">
        <f t="shared" si="11"/>
        <v>0.53278804297056226</v>
      </c>
      <c r="S95" s="22">
        <f t="shared" si="12"/>
        <v>0.60098379603151808</v>
      </c>
    </row>
    <row r="96" spans="15:19" x14ac:dyDescent="0.35">
      <c r="O96" s="13">
        <v>0.87</v>
      </c>
      <c r="P96" s="4">
        <f t="shared" si="9"/>
        <v>0.13</v>
      </c>
      <c r="Q96" s="49">
        <f t="shared" si="10"/>
        <v>0.5784553960190062</v>
      </c>
      <c r="R96" s="18">
        <f t="shared" si="11"/>
        <v>0.5459987390259371</v>
      </c>
      <c r="S96" s="22">
        <f t="shared" si="12"/>
        <v>0.61456529642105484</v>
      </c>
    </row>
    <row r="97" spans="15:19" x14ac:dyDescent="0.35">
      <c r="O97" s="13">
        <v>0.88</v>
      </c>
      <c r="P97" s="4">
        <f t="shared" si="9"/>
        <v>0.12</v>
      </c>
      <c r="Q97" s="49">
        <f t="shared" si="10"/>
        <v>0.59250221213122645</v>
      </c>
      <c r="R97" s="18">
        <f t="shared" si="11"/>
        <v>0.55984808754879967</v>
      </c>
      <c r="S97" s="22">
        <f t="shared" si="12"/>
        <v>0.62871561709217993</v>
      </c>
    </row>
    <row r="98" spans="15:19" x14ac:dyDescent="0.35">
      <c r="O98" s="13">
        <v>0.89</v>
      </c>
      <c r="P98" s="4">
        <f t="shared" si="9"/>
        <v>0.10999999999999999</v>
      </c>
      <c r="Q98" s="49">
        <f t="shared" si="10"/>
        <v>0.60724151571347595</v>
      </c>
      <c r="R98" s="18">
        <f t="shared" si="11"/>
        <v>0.57442436475142</v>
      </c>
      <c r="S98" s="22">
        <f t="shared" si="12"/>
        <v>0.64350921794340044</v>
      </c>
    </row>
    <row r="99" spans="15:19" x14ac:dyDescent="0.35">
      <c r="O99" s="13">
        <v>0.9</v>
      </c>
      <c r="P99" s="4">
        <f t="shared" si="9"/>
        <v>9.9999999999999978E-2</v>
      </c>
      <c r="Q99" s="49">
        <f t="shared" si="10"/>
        <v>0.62277548513871905</v>
      </c>
      <c r="R99" s="18">
        <f t="shared" si="11"/>
        <v>0.58983748806606329</v>
      </c>
      <c r="S99" s="22">
        <f t="shared" si="12"/>
        <v>0.65903818796870783</v>
      </c>
    </row>
    <row r="100" spans="15:19" x14ac:dyDescent="0.35">
      <c r="O100" s="13">
        <v>0.91</v>
      </c>
      <c r="P100" s="4">
        <f t="shared" si="9"/>
        <v>8.9999999999999969E-2</v>
      </c>
      <c r="Q100" s="49">
        <f t="shared" si="10"/>
        <v>0.63923351669588979</v>
      </c>
      <c r="R100" s="18">
        <f t="shared" si="11"/>
        <v>0.60622712151650027</v>
      </c>
      <c r="S100" s="22">
        <f t="shared" si="12"/>
        <v>0.67541867577794223</v>
      </c>
    </row>
    <row r="101" spans="15:19" x14ac:dyDescent="0.35">
      <c r="O101" s="13">
        <v>0.92</v>
      </c>
      <c r="P101" s="4">
        <f t="shared" si="9"/>
        <v>7.999999999999996E-2</v>
      </c>
      <c r="Q101" s="49">
        <f t="shared" si="10"/>
        <v>0.6567834667285124</v>
      </c>
      <c r="R101" s="18">
        <f t="shared" si="11"/>
        <v>0.62377511196802382</v>
      </c>
      <c r="S101" s="22">
        <f t="shared" si="12"/>
        <v>0.69280068168536002</v>
      </c>
    </row>
    <row r="102" spans="15:19" x14ac:dyDescent="0.35">
      <c r="O102" s="13">
        <v>0.93</v>
      </c>
      <c r="P102" s="4">
        <f t="shared" si="9"/>
        <v>6.9999999999999951E-2</v>
      </c>
      <c r="Q102" s="49">
        <f t="shared" si="10"/>
        <v>0.67564962478181112</v>
      </c>
      <c r="R102" s="18">
        <f t="shared" si="11"/>
        <v>0.64272544709953905</v>
      </c>
      <c r="S102" s="22">
        <f t="shared" si="12"/>
        <v>0.71138364092172368</v>
      </c>
    </row>
    <row r="103" spans="15:19" x14ac:dyDescent="0.35">
      <c r="O103" s="13">
        <v>0.94</v>
      </c>
      <c r="P103" s="4">
        <f t="shared" si="9"/>
        <v>6.0000000000000053E-2</v>
      </c>
      <c r="Q103" s="49">
        <f t="shared" si="10"/>
        <v>0.69614308247470313</v>
      </c>
      <c r="R103" s="18">
        <f t="shared" si="11"/>
        <v>0.66341812241038756</v>
      </c>
      <c r="S103" s="22">
        <f t="shared" si="12"/>
        <v>0.73144261884175477</v>
      </c>
    </row>
    <row r="104" spans="15:19" x14ac:dyDescent="0.35">
      <c r="O104" s="13">
        <v>0.95</v>
      </c>
      <c r="P104" s="4">
        <f t="shared" si="9"/>
        <v>5.0000000000000044E-2</v>
      </c>
      <c r="Q104" s="49">
        <f t="shared" si="10"/>
        <v>0.71871680850047648</v>
      </c>
      <c r="R104" s="18">
        <f t="shared" si="11"/>
        <v>0.68635086096802489</v>
      </c>
      <c r="S104" s="22">
        <f t="shared" si="12"/>
        <v>0.75337553764865051</v>
      </c>
    </row>
    <row r="105" spans="15:19" x14ac:dyDescent="0.35">
      <c r="O105" s="13">
        <v>0.96</v>
      </c>
      <c r="P105" s="4">
        <f t="shared" si="9"/>
        <v>4.0000000000000036E-2</v>
      </c>
      <c r="Q105" s="49">
        <f t="shared" si="10"/>
        <v>0.74407537673019997</v>
      </c>
      <c r="R105" s="18">
        <f t="shared" si="11"/>
        <v>0.71230278540756353</v>
      </c>
      <c r="S105" s="22">
        <f t="shared" si="12"/>
        <v>0.77779662108583614</v>
      </c>
    </row>
    <row r="106" spans="15:19" x14ac:dyDescent="0.35">
      <c r="O106" s="13">
        <v>0.97</v>
      </c>
      <c r="P106" s="4">
        <f t="shared" si="9"/>
        <v>3.0000000000000027E-2</v>
      </c>
      <c r="Q106" s="49">
        <f t="shared" si="10"/>
        <v>0.77342447228766853</v>
      </c>
      <c r="R106" s="18">
        <f t="shared" si="11"/>
        <v>0.74261758925264465</v>
      </c>
      <c r="S106" s="22">
        <f t="shared" si="12"/>
        <v>0.805747103043434</v>
      </c>
    </row>
    <row r="107" spans="15:19" x14ac:dyDescent="0.35">
      <c r="O107" s="13">
        <v>0.98</v>
      </c>
      <c r="P107" s="4">
        <f t="shared" si="9"/>
        <v>2.0000000000000018E-2</v>
      </c>
      <c r="Q107" s="49">
        <f t="shared" si="10"/>
        <v>0.80916591583896702</v>
      </c>
      <c r="R107" s="18">
        <f t="shared" si="11"/>
        <v>0.77999943672729155</v>
      </c>
      <c r="S107" s="22">
        <f t="shared" si="12"/>
        <v>0.83927587511668489</v>
      </c>
    </row>
    <row r="108" spans="15:19" x14ac:dyDescent="0.35">
      <c r="O108" s="13">
        <v>0.99</v>
      </c>
      <c r="P108" s="4">
        <f t="shared" si="9"/>
        <v>1.0000000000000009E-2</v>
      </c>
      <c r="Q108" s="49">
        <f t="shared" si="10"/>
        <v>0.85770166538767112</v>
      </c>
      <c r="R108" s="18">
        <f t="shared" si="11"/>
        <v>0.83176671380404321</v>
      </c>
      <c r="S108" s="22">
        <f t="shared" si="12"/>
        <v>0.88374504273633769</v>
      </c>
    </row>
    <row r="109" spans="15:19" ht="15" thickBot="1" x14ac:dyDescent="0.4">
      <c r="O109" s="16">
        <v>1</v>
      </c>
      <c r="P109" s="6">
        <f t="shared" si="9"/>
        <v>0</v>
      </c>
      <c r="Q109" s="49">
        <f t="shared" si="10"/>
        <v>1</v>
      </c>
      <c r="R109" s="18">
        <f t="shared" si="11"/>
        <v>1</v>
      </c>
      <c r="S109" s="22">
        <f t="shared" si="12"/>
        <v>1</v>
      </c>
    </row>
  </sheetData>
  <mergeCells count="4">
    <mergeCell ref="O7:S7"/>
    <mergeCell ref="P3:T4"/>
    <mergeCell ref="H4:M5"/>
    <mergeCell ref="H6:M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f1-F1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Harrisson</dc:creator>
  <cp:lastModifiedBy>Simon Harrisson</cp:lastModifiedBy>
  <dcterms:created xsi:type="dcterms:W3CDTF">2020-09-24T10:18:39Z</dcterms:created>
  <dcterms:modified xsi:type="dcterms:W3CDTF">2026-10-02T09:07:30Z</dcterms:modified>
</cp:coreProperties>
</file>